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100\밝은언덕_공유자료\007_공혜정\02_ 후원금, 후원물품\2022후원금\"/>
    </mc:Choice>
  </mc:AlternateContent>
  <bookViews>
    <workbookView xWindow="28680" yWindow="-165" windowWidth="29040" windowHeight="15840" tabRatio="934" activeTab="1"/>
  </bookViews>
  <sheets>
    <sheet name="후원금(시설)" sheetId="1" r:id="rId1"/>
    <sheet name="후원금(시설)세부내역" sheetId="2" r:id="rId2"/>
    <sheet name="비지정후원금(시설)세입.세출" sheetId="17" r:id="rId3"/>
    <sheet name="후원금(시설)사용결과" sheetId="5" r:id="rId4"/>
    <sheet name="사용명세서" sheetId="18" r:id="rId5"/>
    <sheet name="지정후원금(시설)사용결과" sheetId="6" r:id="rId6"/>
    <sheet name="지정후원금(시설)세입.세출" sheetId="4" r:id="rId7"/>
    <sheet name="지정사용명세서" sheetId="8" r:id="rId8"/>
    <sheet name="물품(시설)" sheetId="9" r:id="rId9"/>
    <sheet name="물품(시설)사용내역" sheetId="10" r:id="rId10"/>
    <sheet name="후원금(법인)" sheetId="12" r:id="rId11"/>
    <sheet name="후원금(법인)세부내역" sheetId="13" r:id="rId12"/>
    <sheet name="후원금(법인)세입.세출" sheetId="14" r:id="rId13"/>
    <sheet name="후원금(법인)사용결과" sheetId="15" r:id="rId14"/>
  </sheets>
  <definedNames>
    <definedName name="_xlnm._FilterDatabase" localSheetId="8" hidden="1">'물품(시설)'!$B$3:$I$3</definedName>
    <definedName name="_xlnm.Print_Area" localSheetId="4">사용명세서!$B:$F</definedName>
    <definedName name="_xlnm.Print_Area" localSheetId="10">'후원금(법인)'!$A$1:$AK$9</definedName>
    <definedName name="_xlnm.Print_Area" localSheetId="11">'후원금(법인)세부내역'!$A$1:$O$33</definedName>
    <definedName name="_xlnm.Print_Area" localSheetId="3">'후원금(시설)사용결과'!$B:$G</definedName>
    <definedName name="_xlnm.Print_Titles" localSheetId="8">'물품(시설)'!$3:$3</definedName>
    <definedName name="_xlnm.Print_Titles" localSheetId="9">'물품(시설)사용내역'!$3:$3</definedName>
    <definedName name="_xlnm.Print_Titles" localSheetId="2">'비지정후원금(시설)세입.세출'!$1:$3</definedName>
    <definedName name="_xlnm.Print_Titles" localSheetId="4">사용명세서!$3:$3</definedName>
    <definedName name="_xlnm.Print_Titles" localSheetId="5">'지정후원금(시설)사용결과'!$3:$3</definedName>
    <definedName name="_xlnm.Print_Titles" localSheetId="6">'지정후원금(시설)세입.세출'!$3:$3</definedName>
    <definedName name="_xlnm.Print_Titles" localSheetId="13">'후원금(법인)사용결과'!$1:$3</definedName>
    <definedName name="_xlnm.Print_Titles" localSheetId="12">'후원금(법인)세입.세출'!$1:$3</definedName>
    <definedName name="_xlnm.Print_Titles" localSheetId="3">'후원금(시설)사용결과'!$3:$3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4" i="2" l="1"/>
  <c r="D10" i="4" l="1"/>
  <c r="D9" i="4"/>
  <c r="E8" i="4"/>
  <c r="E7" i="4"/>
  <c r="C110" i="14" l="1"/>
  <c r="D1028" i="17" l="1"/>
  <c r="C1028" i="17"/>
  <c r="C105" i="14" l="1"/>
  <c r="D976" i="17" l="1"/>
  <c r="C976" i="17" l="1"/>
  <c r="C101" i="14" l="1"/>
  <c r="D927" i="17" l="1"/>
  <c r="C927" i="17"/>
  <c r="D880" i="17"/>
  <c r="C97" i="14" l="1"/>
  <c r="C880" i="17" l="1"/>
  <c r="C841" i="17" l="1"/>
  <c r="M820" i="17"/>
  <c r="J814" i="17"/>
  <c r="D841" i="17" l="1"/>
  <c r="C93" i="14"/>
  <c r="L767" i="17" l="1"/>
  <c r="D796" i="17"/>
  <c r="C796" i="17"/>
  <c r="C89" i="14"/>
  <c r="K712" i="17" l="1"/>
  <c r="D85" i="14" l="1"/>
  <c r="C85" i="14"/>
  <c r="D754" i="17"/>
  <c r="C754" i="17"/>
  <c r="H32" i="2" l="1"/>
  <c r="C704" i="17"/>
  <c r="D80" i="14"/>
  <c r="C80" i="14"/>
  <c r="D704" i="17" l="1"/>
  <c r="C75" i="14" l="1"/>
  <c r="C26" i="2"/>
  <c r="C27" i="2"/>
  <c r="C28" i="2"/>
  <c r="C29" i="2"/>
  <c r="C30" i="2"/>
  <c r="C31" i="2"/>
  <c r="C25" i="2"/>
  <c r="D650" i="17"/>
  <c r="C650" i="17"/>
  <c r="C70" i="14" l="1"/>
  <c r="C609" i="17"/>
  <c r="D609" i="17"/>
  <c r="C66" i="14" l="1"/>
  <c r="D560" i="17" l="1"/>
  <c r="C560" i="17" l="1"/>
  <c r="D517" i="17" l="1"/>
  <c r="J493" i="17"/>
  <c r="I506" i="17"/>
  <c r="C517" i="17"/>
  <c r="C62" i="14" l="1"/>
  <c r="C11" i="2"/>
  <c r="I437" i="17" l="1"/>
  <c r="O13" i="9" l="1"/>
  <c r="C58" i="14" l="1"/>
  <c r="D477" i="17"/>
  <c r="C477" i="17"/>
  <c r="C53" i="14" l="1"/>
  <c r="D426" i="17" l="1"/>
  <c r="C426" i="17"/>
  <c r="C49" i="14" l="1"/>
  <c r="D381" i="17"/>
  <c r="C381" i="17"/>
  <c r="C45" i="14" l="1"/>
  <c r="C345" i="17" l="1"/>
  <c r="D345" i="17"/>
  <c r="C41" i="14" l="1"/>
  <c r="D303" i="17"/>
  <c r="C303" i="17"/>
  <c r="D267" i="17" l="1"/>
  <c r="C267" i="17"/>
  <c r="C37" i="14" l="1"/>
  <c r="C33" i="14" l="1"/>
  <c r="D223" i="17"/>
  <c r="C223" i="17"/>
  <c r="C28" i="14" l="1"/>
  <c r="D178" i="17"/>
  <c r="C178" i="17"/>
  <c r="C24" i="14" l="1"/>
  <c r="D146" i="17"/>
  <c r="C146" i="17"/>
  <c r="C20" i="14" l="1"/>
  <c r="D108" i="17" l="1"/>
  <c r="C108" i="17"/>
  <c r="C15" i="14" l="1"/>
  <c r="C111" i="14" s="1"/>
  <c r="C6" i="4" l="1"/>
  <c r="C10" i="4" s="1"/>
  <c r="C71" i="17"/>
  <c r="D71" i="17"/>
  <c r="D11" i="14" l="1"/>
  <c r="D111" i="14" s="1"/>
  <c r="C11" i="14"/>
  <c r="D39" i="17" l="1"/>
  <c r="D1029" i="17" s="1"/>
  <c r="C39" i="17"/>
  <c r="C1029" i="17" s="1"/>
  <c r="M14" i="13" l="1"/>
  <c r="E34" i="2" l="1"/>
  <c r="F34" i="2"/>
  <c r="G34" i="2"/>
  <c r="I34" i="2"/>
  <c r="J34" i="2"/>
  <c r="K34" i="2"/>
  <c r="L34" i="2"/>
  <c r="M34" i="2"/>
  <c r="N34" i="2"/>
  <c r="O34" i="2"/>
  <c r="D34" i="2"/>
  <c r="D32" i="2"/>
  <c r="E32" i="2"/>
  <c r="F32" i="2"/>
  <c r="G32" i="2"/>
  <c r="I32" i="2"/>
  <c r="G4" i="2"/>
  <c r="H4" i="2"/>
  <c r="O19" i="2" l="1"/>
  <c r="M4" i="13" l="1"/>
  <c r="N4" i="13"/>
  <c r="O4" i="13"/>
  <c r="M4" i="2" l="1"/>
  <c r="N4" i="2"/>
  <c r="O4" i="2"/>
  <c r="L32" i="2" l="1"/>
  <c r="M32" i="2" l="1"/>
  <c r="N32" i="2"/>
  <c r="O32" i="2"/>
  <c r="K32" i="2"/>
  <c r="J32" i="2" l="1"/>
  <c r="C32" i="2" s="1"/>
  <c r="X7" i="1" s="1"/>
  <c r="J17" i="2"/>
  <c r="C8" i="2" l="1"/>
  <c r="I7" i="1" s="1"/>
  <c r="I24" i="2"/>
  <c r="C7" i="1" l="1"/>
  <c r="G19" i="2" l="1"/>
  <c r="I19" i="2"/>
  <c r="J19" i="2"/>
  <c r="K19" i="2"/>
  <c r="L19" i="2"/>
  <c r="M19" i="2"/>
  <c r="N19" i="2"/>
  <c r="F19" i="2" l="1"/>
  <c r="C28" i="13" l="1"/>
  <c r="F4" i="13"/>
  <c r="G4" i="13"/>
  <c r="H4" i="13"/>
  <c r="I4" i="13"/>
  <c r="J4" i="13"/>
  <c r="K4" i="13"/>
  <c r="L4" i="13"/>
  <c r="E4" i="13"/>
  <c r="D4" i="13"/>
  <c r="E4" i="14" l="1"/>
  <c r="C31" i="13"/>
  <c r="O30" i="13"/>
  <c r="N30" i="13"/>
  <c r="M30" i="13"/>
  <c r="L30" i="13"/>
  <c r="K30" i="13"/>
  <c r="J30" i="13"/>
  <c r="I30" i="13"/>
  <c r="H30" i="13"/>
  <c r="G30" i="13"/>
  <c r="F30" i="13"/>
  <c r="E30" i="13"/>
  <c r="D30" i="13"/>
  <c r="C29" i="13"/>
  <c r="O27" i="13"/>
  <c r="N27" i="13"/>
  <c r="M27" i="13"/>
  <c r="L27" i="13"/>
  <c r="K27" i="13"/>
  <c r="J27" i="13"/>
  <c r="I27" i="13"/>
  <c r="H27" i="13"/>
  <c r="G27" i="13"/>
  <c r="F27" i="13"/>
  <c r="D27" i="13"/>
  <c r="C26" i="13"/>
  <c r="C25" i="13"/>
  <c r="C24" i="13"/>
  <c r="C23" i="13"/>
  <c r="C22" i="13"/>
  <c r="C21" i="13"/>
  <c r="C20" i="13"/>
  <c r="O19" i="13"/>
  <c r="N19" i="13"/>
  <c r="M19" i="13"/>
  <c r="L19" i="13"/>
  <c r="K19" i="13"/>
  <c r="J19" i="13"/>
  <c r="I19" i="13"/>
  <c r="H19" i="13"/>
  <c r="G19" i="13"/>
  <c r="F19" i="13"/>
  <c r="E19" i="13"/>
  <c r="D19" i="13"/>
  <c r="C18" i="13"/>
  <c r="O17" i="13"/>
  <c r="N17" i="13"/>
  <c r="M17" i="13"/>
  <c r="L17" i="13"/>
  <c r="K17" i="13"/>
  <c r="J17" i="13"/>
  <c r="I17" i="13"/>
  <c r="H17" i="13"/>
  <c r="G17" i="13"/>
  <c r="F17" i="13"/>
  <c r="E17" i="13"/>
  <c r="D17" i="13"/>
  <c r="O14" i="13"/>
  <c r="N14" i="13"/>
  <c r="L14" i="13"/>
  <c r="K14" i="13"/>
  <c r="I14" i="13"/>
  <c r="H14" i="13"/>
  <c r="G14" i="13"/>
  <c r="F14" i="13"/>
  <c r="E14" i="13"/>
  <c r="D14" i="13"/>
  <c r="C8" i="13"/>
  <c r="C7" i="13"/>
  <c r="G7" i="12" s="1"/>
  <c r="C5" i="13"/>
  <c r="F7" i="12" s="1"/>
  <c r="C4" i="13"/>
  <c r="AK66" i="12"/>
  <c r="W60" i="12"/>
  <c r="V60" i="12" s="1"/>
  <c r="H60" i="12" s="1"/>
  <c r="X61" i="12" s="1"/>
  <c r="B60" i="12"/>
  <c r="B61" i="12" s="1"/>
  <c r="W32" i="12"/>
  <c r="V32" i="12" s="1"/>
  <c r="H32" i="12" s="1"/>
  <c r="X33" i="12" s="1"/>
  <c r="B32" i="12"/>
  <c r="AK32" i="12" s="1"/>
  <c r="K7" i="12"/>
  <c r="J7" i="12" s="1"/>
  <c r="C7" i="12"/>
  <c r="E4" i="4"/>
  <c r="E5" i="4" s="1"/>
  <c r="E4" i="17"/>
  <c r="E5" i="17" s="1"/>
  <c r="C34" i="2"/>
  <c r="AB7" i="1" s="1"/>
  <c r="W7" i="1"/>
  <c r="U7" i="1"/>
  <c r="V7" i="1"/>
  <c r="T7" i="1"/>
  <c r="O24" i="2"/>
  <c r="N24" i="2"/>
  <c r="M24" i="2"/>
  <c r="L24" i="2"/>
  <c r="K24" i="2"/>
  <c r="K36" i="2" s="1"/>
  <c r="J24" i="2"/>
  <c r="J36" i="2" s="1"/>
  <c r="H24" i="2"/>
  <c r="G24" i="2"/>
  <c r="F24" i="2"/>
  <c r="E24" i="2"/>
  <c r="D24" i="2"/>
  <c r="E19" i="2"/>
  <c r="D19" i="2"/>
  <c r="D36" i="2" s="1"/>
  <c r="O17" i="2"/>
  <c r="N17" i="2"/>
  <c r="M17" i="2"/>
  <c r="M36" i="2" s="1"/>
  <c r="L17" i="2"/>
  <c r="K17" i="2"/>
  <c r="I17" i="2"/>
  <c r="I36" i="2" s="1"/>
  <c r="H17" i="2"/>
  <c r="G17" i="2"/>
  <c r="F17" i="2"/>
  <c r="E17" i="2"/>
  <c r="D17" i="2"/>
  <c r="C10" i="2"/>
  <c r="K7" i="1" s="1"/>
  <c r="C9" i="2"/>
  <c r="J7" i="1" s="1"/>
  <c r="C7" i="2"/>
  <c r="H7" i="1" s="1"/>
  <c r="C6" i="2"/>
  <c r="F7" i="1" s="1"/>
  <c r="C5" i="2"/>
  <c r="L4" i="2"/>
  <c r="K4" i="2"/>
  <c r="J4" i="2"/>
  <c r="I4" i="2"/>
  <c r="F4" i="2"/>
  <c r="E4" i="2"/>
  <c r="D4" i="2"/>
  <c r="AC41" i="1"/>
  <c r="P35" i="1"/>
  <c r="O35" i="1" s="1"/>
  <c r="L35" i="1" s="1"/>
  <c r="Q36" i="1" s="1"/>
  <c r="B35" i="1"/>
  <c r="B36" i="1" s="1"/>
  <c r="D7" i="1"/>
  <c r="B33" i="12" l="1"/>
  <c r="N32" i="13"/>
  <c r="N36" i="2"/>
  <c r="E36" i="2"/>
  <c r="J32" i="13"/>
  <c r="L36" i="2"/>
  <c r="F36" i="2"/>
  <c r="O36" i="2"/>
  <c r="G36" i="2"/>
  <c r="G32" i="13"/>
  <c r="E5" i="14"/>
  <c r="E6" i="14" s="1"/>
  <c r="E7" i="14" s="1"/>
  <c r="E8" i="14" s="1"/>
  <c r="E9" i="14" s="1"/>
  <c r="E10" i="14" s="1"/>
  <c r="E11" i="14" s="1"/>
  <c r="E12" i="14" s="1"/>
  <c r="E13" i="14" s="1"/>
  <c r="E14" i="14" s="1"/>
  <c r="E15" i="14" s="1"/>
  <c r="E16" i="14" s="1"/>
  <c r="E17" i="14" s="1"/>
  <c r="E18" i="14" s="1"/>
  <c r="E19" i="14" s="1"/>
  <c r="E20" i="14" s="1"/>
  <c r="E21" i="14" s="1"/>
  <c r="E22" i="14" s="1"/>
  <c r="E23" i="14" s="1"/>
  <c r="E24" i="14" s="1"/>
  <c r="E25" i="14" s="1"/>
  <c r="E26" i="14" s="1"/>
  <c r="E27" i="14" s="1"/>
  <c r="E28" i="14" s="1"/>
  <c r="E29" i="14" s="1"/>
  <c r="E30" i="14" s="1"/>
  <c r="E31" i="14" s="1"/>
  <c r="E32" i="14" s="1"/>
  <c r="E33" i="14" s="1"/>
  <c r="E34" i="14" s="1"/>
  <c r="E35" i="14" s="1"/>
  <c r="E36" i="14" s="1"/>
  <c r="E37" i="14" s="1"/>
  <c r="E38" i="14" s="1"/>
  <c r="E39" i="14" s="1"/>
  <c r="E40" i="14" s="1"/>
  <c r="E41" i="14" s="1"/>
  <c r="E42" i="14" s="1"/>
  <c r="E43" i="14" s="1"/>
  <c r="E44" i="14" s="1"/>
  <c r="E45" i="14" s="1"/>
  <c r="E46" i="14" s="1"/>
  <c r="E47" i="14" s="1"/>
  <c r="E48" i="14" s="1"/>
  <c r="E49" i="14" s="1"/>
  <c r="E50" i="14" s="1"/>
  <c r="E51" i="14" s="1"/>
  <c r="E52" i="14" s="1"/>
  <c r="E53" i="14" s="1"/>
  <c r="E54" i="14" s="1"/>
  <c r="E55" i="14" s="1"/>
  <c r="E56" i="14" s="1"/>
  <c r="E57" i="14" s="1"/>
  <c r="E59" i="14"/>
  <c r="E60" i="14" s="1"/>
  <c r="E61" i="14" s="1"/>
  <c r="E63" i="14" s="1"/>
  <c r="E64" i="14" s="1"/>
  <c r="E65" i="14" s="1"/>
  <c r="E67" i="14" s="1"/>
  <c r="E68" i="14" s="1"/>
  <c r="E69" i="14" s="1"/>
  <c r="E71" i="14" s="1"/>
  <c r="E72" i="14" s="1"/>
  <c r="E73" i="14" s="1"/>
  <c r="E74" i="14" s="1"/>
  <c r="E76" i="14" s="1"/>
  <c r="E77" i="14" s="1"/>
  <c r="E78" i="14" s="1"/>
  <c r="E79" i="14" s="1"/>
  <c r="E81" i="14" s="1"/>
  <c r="E82" i="14" s="1"/>
  <c r="E83" i="14" s="1"/>
  <c r="E84" i="14" s="1"/>
  <c r="E86" i="14" s="1"/>
  <c r="E87" i="14" s="1"/>
  <c r="E88" i="14" s="1"/>
  <c r="E90" i="14" s="1"/>
  <c r="E91" i="14" s="1"/>
  <c r="E92" i="14" s="1"/>
  <c r="E94" i="14" s="1"/>
  <c r="E95" i="14" s="1"/>
  <c r="E96" i="14" s="1"/>
  <c r="E98" i="14" s="1"/>
  <c r="E99" i="14" s="1"/>
  <c r="E100" i="14" s="1"/>
  <c r="E6" i="17"/>
  <c r="E7" i="17" s="1"/>
  <c r="E8" i="17" s="1"/>
  <c r="E9" i="17" s="1"/>
  <c r="E10" i="17" s="1"/>
  <c r="E11" i="17" s="1"/>
  <c r="E12" i="17" s="1"/>
  <c r="E13" i="17" s="1"/>
  <c r="E14" i="17" s="1"/>
  <c r="E15" i="17" s="1"/>
  <c r="E16" i="17" s="1"/>
  <c r="E17" i="17" s="1"/>
  <c r="E18" i="17" s="1"/>
  <c r="E19" i="17" s="1"/>
  <c r="E20" i="17" s="1"/>
  <c r="E21" i="17" s="1"/>
  <c r="E22" i="17" s="1"/>
  <c r="E23" i="17" s="1"/>
  <c r="E24" i="17" s="1"/>
  <c r="E25" i="17" s="1"/>
  <c r="E26" i="17" s="1"/>
  <c r="E27" i="17" s="1"/>
  <c r="E28" i="17" s="1"/>
  <c r="E29" i="17" s="1"/>
  <c r="E30" i="17" s="1"/>
  <c r="E31" i="17" s="1"/>
  <c r="E32" i="17" s="1"/>
  <c r="E33" i="17" s="1"/>
  <c r="E34" i="17" s="1"/>
  <c r="E35" i="17" s="1"/>
  <c r="E36" i="17" s="1"/>
  <c r="E37" i="17" s="1"/>
  <c r="E38" i="17" s="1"/>
  <c r="E40" i="17" s="1"/>
  <c r="E41" i="17" s="1"/>
  <c r="E42" i="17" s="1"/>
  <c r="E43" i="17" s="1"/>
  <c r="E44" i="17" s="1"/>
  <c r="E45" i="17" s="1"/>
  <c r="E46" i="17" s="1"/>
  <c r="E47" i="17" s="1"/>
  <c r="E48" i="17" s="1"/>
  <c r="E49" i="17" s="1"/>
  <c r="E50" i="17" s="1"/>
  <c r="E51" i="17" s="1"/>
  <c r="E52" i="17" s="1"/>
  <c r="E53" i="17" s="1"/>
  <c r="E54" i="17" s="1"/>
  <c r="E55" i="17" s="1"/>
  <c r="E56" i="17" s="1"/>
  <c r="E57" i="17" s="1"/>
  <c r="E58" i="17" s="1"/>
  <c r="E59" i="17" s="1"/>
  <c r="E60" i="17" s="1"/>
  <c r="E61" i="17" s="1"/>
  <c r="E62" i="17" s="1"/>
  <c r="E63" i="17" s="1"/>
  <c r="E64" i="17" s="1"/>
  <c r="E65" i="17" s="1"/>
  <c r="E66" i="17" s="1"/>
  <c r="E67" i="17" s="1"/>
  <c r="E68" i="17" s="1"/>
  <c r="E69" i="17" s="1"/>
  <c r="E70" i="17" s="1"/>
  <c r="E72" i="17" s="1"/>
  <c r="E73" i="17" s="1"/>
  <c r="E74" i="17" s="1"/>
  <c r="E75" i="17" s="1"/>
  <c r="E76" i="17" s="1"/>
  <c r="E77" i="17" s="1"/>
  <c r="E78" i="17" s="1"/>
  <c r="E79" i="17" s="1"/>
  <c r="E80" i="17" s="1"/>
  <c r="E81" i="17" s="1"/>
  <c r="E82" i="17" s="1"/>
  <c r="E83" i="17" s="1"/>
  <c r="E84" i="17" s="1"/>
  <c r="E85" i="17" s="1"/>
  <c r="E86" i="17" s="1"/>
  <c r="E87" i="17" s="1"/>
  <c r="E88" i="17" s="1"/>
  <c r="E89" i="17" s="1"/>
  <c r="E90" i="17" s="1"/>
  <c r="E91" i="17" s="1"/>
  <c r="E92" i="17" s="1"/>
  <c r="E93" i="17" s="1"/>
  <c r="E94" i="17" s="1"/>
  <c r="E95" i="17" s="1"/>
  <c r="E96" i="17" s="1"/>
  <c r="E97" i="17" s="1"/>
  <c r="E98" i="17" s="1"/>
  <c r="E99" i="17" s="1"/>
  <c r="E100" i="17" s="1"/>
  <c r="E101" i="17" s="1"/>
  <c r="E102" i="17" s="1"/>
  <c r="E103" i="17" s="1"/>
  <c r="E104" i="17" s="1"/>
  <c r="E105" i="17" s="1"/>
  <c r="E106" i="17" s="1"/>
  <c r="E107" i="17" s="1"/>
  <c r="E109" i="17" s="1"/>
  <c r="E110" i="17" s="1"/>
  <c r="E111" i="17" s="1"/>
  <c r="E112" i="17" s="1"/>
  <c r="E113" i="17" s="1"/>
  <c r="E114" i="17" s="1"/>
  <c r="E115" i="17" s="1"/>
  <c r="E116" i="17" s="1"/>
  <c r="E117" i="17" s="1"/>
  <c r="E118" i="17" s="1"/>
  <c r="E119" i="17" s="1"/>
  <c r="E120" i="17" s="1"/>
  <c r="E121" i="17" s="1"/>
  <c r="E122" i="17" s="1"/>
  <c r="E123" i="17" s="1"/>
  <c r="E124" i="17" s="1"/>
  <c r="E125" i="17" s="1"/>
  <c r="E126" i="17" s="1"/>
  <c r="E127" i="17" s="1"/>
  <c r="E128" i="17" s="1"/>
  <c r="E129" i="17" s="1"/>
  <c r="E130" i="17" s="1"/>
  <c r="E131" i="17" s="1"/>
  <c r="E132" i="17" s="1"/>
  <c r="E133" i="17" s="1"/>
  <c r="E134" i="17" s="1"/>
  <c r="E135" i="17" s="1"/>
  <c r="E136" i="17" s="1"/>
  <c r="E137" i="17" s="1"/>
  <c r="E138" i="17" s="1"/>
  <c r="E139" i="17" s="1"/>
  <c r="E140" i="17" s="1"/>
  <c r="E141" i="17" s="1"/>
  <c r="E142" i="17" s="1"/>
  <c r="E143" i="17" s="1"/>
  <c r="E144" i="17" s="1"/>
  <c r="E145" i="17" s="1"/>
  <c r="E147" i="17" s="1"/>
  <c r="E148" i="17" s="1"/>
  <c r="E149" i="17" s="1"/>
  <c r="E150" i="17" s="1"/>
  <c r="E151" i="17" s="1"/>
  <c r="E152" i="17" s="1"/>
  <c r="E153" i="17" s="1"/>
  <c r="E154" i="17" s="1"/>
  <c r="E155" i="17" s="1"/>
  <c r="E156" i="17" s="1"/>
  <c r="E157" i="17" s="1"/>
  <c r="E158" i="17" s="1"/>
  <c r="E159" i="17" s="1"/>
  <c r="E160" i="17" s="1"/>
  <c r="E161" i="17" s="1"/>
  <c r="E162" i="17" s="1"/>
  <c r="E163" i="17" s="1"/>
  <c r="E164" i="17" s="1"/>
  <c r="E165" i="17" s="1"/>
  <c r="E166" i="17" s="1"/>
  <c r="E167" i="17" s="1"/>
  <c r="E168" i="17" s="1"/>
  <c r="E169" i="17" s="1"/>
  <c r="E170" i="17" s="1"/>
  <c r="E171" i="17" s="1"/>
  <c r="E172" i="17" s="1"/>
  <c r="E173" i="17" s="1"/>
  <c r="E174" i="17" s="1"/>
  <c r="E175" i="17" s="1"/>
  <c r="E176" i="17" s="1"/>
  <c r="E177" i="17" s="1"/>
  <c r="E179" i="17" s="1"/>
  <c r="E180" i="17" s="1"/>
  <c r="E181" i="17" s="1"/>
  <c r="E182" i="17" s="1"/>
  <c r="E183" i="17" s="1"/>
  <c r="E184" i="17" s="1"/>
  <c r="E185" i="17" s="1"/>
  <c r="E186" i="17" s="1"/>
  <c r="E187" i="17" s="1"/>
  <c r="E188" i="17" s="1"/>
  <c r="E189" i="17" s="1"/>
  <c r="E190" i="17" s="1"/>
  <c r="E191" i="17" s="1"/>
  <c r="E192" i="17" s="1"/>
  <c r="E193" i="17" s="1"/>
  <c r="E194" i="17" s="1"/>
  <c r="E195" i="17" s="1"/>
  <c r="E196" i="17" s="1"/>
  <c r="E197" i="17" s="1"/>
  <c r="E198" i="17" s="1"/>
  <c r="E199" i="17" s="1"/>
  <c r="E200" i="17" s="1"/>
  <c r="E201" i="17" s="1"/>
  <c r="E202" i="17" s="1"/>
  <c r="E203" i="17" s="1"/>
  <c r="E204" i="17" s="1"/>
  <c r="E205" i="17" s="1"/>
  <c r="E206" i="17" s="1"/>
  <c r="E207" i="17" s="1"/>
  <c r="E208" i="17" s="1"/>
  <c r="E209" i="17" s="1"/>
  <c r="E210" i="17" s="1"/>
  <c r="E211" i="17" s="1"/>
  <c r="E212" i="17" s="1"/>
  <c r="E213" i="17" s="1"/>
  <c r="E214" i="17" s="1"/>
  <c r="E215" i="17" s="1"/>
  <c r="E216" i="17" s="1"/>
  <c r="E217" i="17" s="1"/>
  <c r="E218" i="17" s="1"/>
  <c r="E219" i="17" s="1"/>
  <c r="E220" i="17" s="1"/>
  <c r="E221" i="17" s="1"/>
  <c r="E222" i="17" s="1"/>
  <c r="E224" i="17" s="1"/>
  <c r="E225" i="17" s="1"/>
  <c r="E226" i="17" s="1"/>
  <c r="E227" i="17" s="1"/>
  <c r="E228" i="17" s="1"/>
  <c r="E229" i="17" s="1"/>
  <c r="E230" i="17" s="1"/>
  <c r="E231" i="17" s="1"/>
  <c r="E232" i="17" s="1"/>
  <c r="E233" i="17" s="1"/>
  <c r="E234" i="17" s="1"/>
  <c r="E235" i="17" s="1"/>
  <c r="E236" i="17" s="1"/>
  <c r="E237" i="17" s="1"/>
  <c r="E238" i="17" s="1"/>
  <c r="E239" i="17" s="1"/>
  <c r="E240" i="17" s="1"/>
  <c r="E241" i="17" s="1"/>
  <c r="E242" i="17" s="1"/>
  <c r="E243" i="17" s="1"/>
  <c r="E244" i="17" s="1"/>
  <c r="E245" i="17" s="1"/>
  <c r="E246" i="17" s="1"/>
  <c r="E247" i="17" s="1"/>
  <c r="E248" i="17" s="1"/>
  <c r="E249" i="17" s="1"/>
  <c r="E250" i="17" s="1"/>
  <c r="E251" i="17" s="1"/>
  <c r="E252" i="17" s="1"/>
  <c r="E253" i="17" s="1"/>
  <c r="E254" i="17" s="1"/>
  <c r="E255" i="17" s="1"/>
  <c r="E256" i="17" s="1"/>
  <c r="E257" i="17" s="1"/>
  <c r="E258" i="17" s="1"/>
  <c r="E259" i="17" s="1"/>
  <c r="E260" i="17" s="1"/>
  <c r="E261" i="17" s="1"/>
  <c r="E262" i="17" s="1"/>
  <c r="E263" i="17" s="1"/>
  <c r="E264" i="17" s="1"/>
  <c r="E265" i="17" s="1"/>
  <c r="E266" i="17" s="1"/>
  <c r="E268" i="17" s="1"/>
  <c r="E269" i="17" s="1"/>
  <c r="E270" i="17" s="1"/>
  <c r="E271" i="17" s="1"/>
  <c r="E272" i="17" s="1"/>
  <c r="E273" i="17" s="1"/>
  <c r="E274" i="17" s="1"/>
  <c r="E275" i="17" s="1"/>
  <c r="E276" i="17" s="1"/>
  <c r="E277" i="17" s="1"/>
  <c r="E278" i="17" s="1"/>
  <c r="E279" i="17" s="1"/>
  <c r="E280" i="17" s="1"/>
  <c r="E281" i="17" s="1"/>
  <c r="E282" i="17" s="1"/>
  <c r="E283" i="17" s="1"/>
  <c r="E284" i="17" s="1"/>
  <c r="E285" i="17" s="1"/>
  <c r="E286" i="17" s="1"/>
  <c r="E287" i="17" s="1"/>
  <c r="E288" i="17" s="1"/>
  <c r="E289" i="17" s="1"/>
  <c r="E290" i="17" s="1"/>
  <c r="E291" i="17" s="1"/>
  <c r="E292" i="17" s="1"/>
  <c r="E293" i="17" s="1"/>
  <c r="E294" i="17" s="1"/>
  <c r="E295" i="17" s="1"/>
  <c r="E296" i="17" s="1"/>
  <c r="E297" i="17" s="1"/>
  <c r="E298" i="17" s="1"/>
  <c r="E299" i="17" s="1"/>
  <c r="E300" i="17" s="1"/>
  <c r="E301" i="17" s="1"/>
  <c r="E302" i="17" s="1"/>
  <c r="E304" i="17" s="1"/>
  <c r="E305" i="17" s="1"/>
  <c r="E306" i="17" s="1"/>
  <c r="E307" i="17" s="1"/>
  <c r="E308" i="17" s="1"/>
  <c r="E309" i="17" s="1"/>
  <c r="E310" i="17" s="1"/>
  <c r="E311" i="17" s="1"/>
  <c r="E312" i="17" s="1"/>
  <c r="E313" i="17" s="1"/>
  <c r="E314" i="17" s="1"/>
  <c r="E315" i="17" s="1"/>
  <c r="E316" i="17" s="1"/>
  <c r="E317" i="17" s="1"/>
  <c r="E318" i="17" s="1"/>
  <c r="E319" i="17" s="1"/>
  <c r="E320" i="17" s="1"/>
  <c r="E321" i="17" s="1"/>
  <c r="E322" i="17" s="1"/>
  <c r="E323" i="17" s="1"/>
  <c r="E324" i="17" s="1"/>
  <c r="E325" i="17" s="1"/>
  <c r="E326" i="17" s="1"/>
  <c r="E327" i="17" s="1"/>
  <c r="E328" i="17" s="1"/>
  <c r="E329" i="17" s="1"/>
  <c r="E330" i="17" s="1"/>
  <c r="E331" i="17" s="1"/>
  <c r="E332" i="17" s="1"/>
  <c r="E333" i="17" s="1"/>
  <c r="E334" i="17" s="1"/>
  <c r="E335" i="17" s="1"/>
  <c r="E336" i="17" s="1"/>
  <c r="E337" i="17" s="1"/>
  <c r="E338" i="17" s="1"/>
  <c r="E339" i="17" s="1"/>
  <c r="E340" i="17" s="1"/>
  <c r="E341" i="17" s="1"/>
  <c r="E342" i="17" s="1"/>
  <c r="E343" i="17" s="1"/>
  <c r="E344" i="17" s="1"/>
  <c r="E346" i="17" s="1"/>
  <c r="E347" i="17" s="1"/>
  <c r="E348" i="17" s="1"/>
  <c r="E349" i="17" s="1"/>
  <c r="E350" i="17" s="1"/>
  <c r="E351" i="17" s="1"/>
  <c r="E352" i="17" s="1"/>
  <c r="E353" i="17" s="1"/>
  <c r="E354" i="17" s="1"/>
  <c r="E355" i="17" s="1"/>
  <c r="E356" i="17" s="1"/>
  <c r="E357" i="17" s="1"/>
  <c r="E358" i="17" s="1"/>
  <c r="E359" i="17" s="1"/>
  <c r="E360" i="17" s="1"/>
  <c r="E361" i="17" s="1"/>
  <c r="E362" i="17" s="1"/>
  <c r="E363" i="17" s="1"/>
  <c r="E364" i="17" s="1"/>
  <c r="E365" i="17" s="1"/>
  <c r="E366" i="17" s="1"/>
  <c r="E367" i="17" s="1"/>
  <c r="E368" i="17" s="1"/>
  <c r="E369" i="17" s="1"/>
  <c r="E370" i="17" s="1"/>
  <c r="E371" i="17" s="1"/>
  <c r="E372" i="17" s="1"/>
  <c r="E373" i="17" s="1"/>
  <c r="E374" i="17" s="1"/>
  <c r="E375" i="17" s="1"/>
  <c r="E376" i="17" s="1"/>
  <c r="E377" i="17" s="1"/>
  <c r="E378" i="17" s="1"/>
  <c r="E379" i="17" s="1"/>
  <c r="E380" i="17" s="1"/>
  <c r="E382" i="17" s="1"/>
  <c r="E383" i="17" s="1"/>
  <c r="E384" i="17" s="1"/>
  <c r="E385" i="17" s="1"/>
  <c r="E386" i="17" s="1"/>
  <c r="E387" i="17" s="1"/>
  <c r="E388" i="17" s="1"/>
  <c r="E389" i="17" s="1"/>
  <c r="E390" i="17" s="1"/>
  <c r="E391" i="17" s="1"/>
  <c r="E392" i="17" s="1"/>
  <c r="E393" i="17" s="1"/>
  <c r="E394" i="17" s="1"/>
  <c r="E395" i="17" s="1"/>
  <c r="E396" i="17" s="1"/>
  <c r="E397" i="17" s="1"/>
  <c r="E398" i="17" s="1"/>
  <c r="E399" i="17" s="1"/>
  <c r="E400" i="17" s="1"/>
  <c r="E401" i="17" s="1"/>
  <c r="E402" i="17" s="1"/>
  <c r="E403" i="17" s="1"/>
  <c r="E404" i="17" s="1"/>
  <c r="E405" i="17" s="1"/>
  <c r="E406" i="17" s="1"/>
  <c r="E407" i="17" s="1"/>
  <c r="E408" i="17" s="1"/>
  <c r="E409" i="17" s="1"/>
  <c r="E410" i="17" s="1"/>
  <c r="E411" i="17" s="1"/>
  <c r="E412" i="17" s="1"/>
  <c r="E413" i="17" s="1"/>
  <c r="E414" i="17" s="1"/>
  <c r="E415" i="17" s="1"/>
  <c r="E416" i="17" s="1"/>
  <c r="E417" i="17" s="1"/>
  <c r="E418" i="17" s="1"/>
  <c r="E419" i="17" s="1"/>
  <c r="E420" i="17" s="1"/>
  <c r="E421" i="17" s="1"/>
  <c r="E422" i="17" s="1"/>
  <c r="E423" i="17" s="1"/>
  <c r="E424" i="17" s="1"/>
  <c r="E425" i="17" s="1"/>
  <c r="E427" i="17" s="1"/>
  <c r="E428" i="17" s="1"/>
  <c r="E429" i="17" s="1"/>
  <c r="E430" i="17" s="1"/>
  <c r="E431" i="17" s="1"/>
  <c r="E432" i="17" s="1"/>
  <c r="E433" i="17" s="1"/>
  <c r="E434" i="17" s="1"/>
  <c r="E435" i="17" s="1"/>
  <c r="E436" i="17" s="1"/>
  <c r="E437" i="17" s="1"/>
  <c r="E438" i="17" s="1"/>
  <c r="E439" i="17" s="1"/>
  <c r="E440" i="17" s="1"/>
  <c r="E441" i="17" s="1"/>
  <c r="E442" i="17" s="1"/>
  <c r="E443" i="17" s="1"/>
  <c r="E444" i="17" s="1"/>
  <c r="E445" i="17" s="1"/>
  <c r="E446" i="17" s="1"/>
  <c r="E447" i="17" s="1"/>
  <c r="E448" i="17" s="1"/>
  <c r="E449" i="17" s="1"/>
  <c r="E450" i="17" s="1"/>
  <c r="E451" i="17" s="1"/>
  <c r="E452" i="17" s="1"/>
  <c r="E453" i="17" s="1"/>
  <c r="E454" i="17" s="1"/>
  <c r="E455" i="17" s="1"/>
  <c r="E456" i="17" s="1"/>
  <c r="E457" i="17" s="1"/>
  <c r="E458" i="17" s="1"/>
  <c r="E459" i="17" s="1"/>
  <c r="E460" i="17" s="1"/>
  <c r="E461" i="17" s="1"/>
  <c r="E462" i="17" s="1"/>
  <c r="E463" i="17" s="1"/>
  <c r="E464" i="17" s="1"/>
  <c r="E465" i="17" s="1"/>
  <c r="E466" i="17" s="1"/>
  <c r="E467" i="17" s="1"/>
  <c r="E468" i="17" s="1"/>
  <c r="E469" i="17" s="1"/>
  <c r="E470" i="17" s="1"/>
  <c r="E471" i="17" s="1"/>
  <c r="E472" i="17" s="1"/>
  <c r="E473" i="17" s="1"/>
  <c r="E474" i="17" s="1"/>
  <c r="E475" i="17" s="1"/>
  <c r="E476" i="17" s="1"/>
  <c r="E478" i="17" s="1"/>
  <c r="E479" i="17" s="1"/>
  <c r="E480" i="17" s="1"/>
  <c r="E481" i="17" s="1"/>
  <c r="E482" i="17" s="1"/>
  <c r="E483" i="17" s="1"/>
  <c r="E484" i="17" s="1"/>
  <c r="E485" i="17" s="1"/>
  <c r="E486" i="17" s="1"/>
  <c r="E487" i="17" s="1"/>
  <c r="E488" i="17" s="1"/>
  <c r="E489" i="17" s="1"/>
  <c r="E490" i="17" s="1"/>
  <c r="E491" i="17" s="1"/>
  <c r="E492" i="17" s="1"/>
  <c r="E493" i="17" s="1"/>
  <c r="E494" i="17" s="1"/>
  <c r="E495" i="17" s="1"/>
  <c r="E496" i="17" s="1"/>
  <c r="E497" i="17" s="1"/>
  <c r="E498" i="17" s="1"/>
  <c r="E499" i="17" s="1"/>
  <c r="E500" i="17" s="1"/>
  <c r="E501" i="17" s="1"/>
  <c r="E502" i="17" s="1"/>
  <c r="E503" i="17" s="1"/>
  <c r="E504" i="17" s="1"/>
  <c r="E505" i="17" s="1"/>
  <c r="E506" i="17" s="1"/>
  <c r="E507" i="17" s="1"/>
  <c r="E508" i="17" s="1"/>
  <c r="E509" i="17" s="1"/>
  <c r="E510" i="17" s="1"/>
  <c r="E511" i="17" s="1"/>
  <c r="E512" i="17" s="1"/>
  <c r="E513" i="17" s="1"/>
  <c r="E514" i="17" s="1"/>
  <c r="E515" i="17" s="1"/>
  <c r="E516" i="17" s="1"/>
  <c r="E518" i="17" s="1"/>
  <c r="E519" i="17" s="1"/>
  <c r="E520" i="17" s="1"/>
  <c r="E521" i="17" s="1"/>
  <c r="E522" i="17" s="1"/>
  <c r="E523" i="17" s="1"/>
  <c r="E524" i="17" s="1"/>
  <c r="E525" i="17" s="1"/>
  <c r="E526" i="17" s="1"/>
  <c r="E527" i="17" s="1"/>
  <c r="E528" i="17" s="1"/>
  <c r="E529" i="17" s="1"/>
  <c r="E530" i="17" s="1"/>
  <c r="E531" i="17" s="1"/>
  <c r="E532" i="17" s="1"/>
  <c r="E533" i="17" s="1"/>
  <c r="E534" i="17" s="1"/>
  <c r="E535" i="17" s="1"/>
  <c r="E536" i="17" s="1"/>
  <c r="E537" i="17" s="1"/>
  <c r="E538" i="17" s="1"/>
  <c r="E539" i="17" s="1"/>
  <c r="E540" i="17" s="1"/>
  <c r="E541" i="17" s="1"/>
  <c r="E542" i="17" s="1"/>
  <c r="E543" i="17" s="1"/>
  <c r="E544" i="17" s="1"/>
  <c r="E545" i="17" s="1"/>
  <c r="E546" i="17" s="1"/>
  <c r="E547" i="17" s="1"/>
  <c r="E548" i="17" s="1"/>
  <c r="E549" i="17" s="1"/>
  <c r="E550" i="17" s="1"/>
  <c r="E551" i="17" s="1"/>
  <c r="E552" i="17" s="1"/>
  <c r="E553" i="17" s="1"/>
  <c r="E554" i="17" s="1"/>
  <c r="E555" i="17" s="1"/>
  <c r="E556" i="17" s="1"/>
  <c r="E557" i="17" s="1"/>
  <c r="E558" i="17" s="1"/>
  <c r="E559" i="17" s="1"/>
  <c r="E561" i="17" s="1"/>
  <c r="E562" i="17" s="1"/>
  <c r="E563" i="17" s="1"/>
  <c r="E564" i="17" s="1"/>
  <c r="E565" i="17" s="1"/>
  <c r="E566" i="17" s="1"/>
  <c r="E567" i="17" s="1"/>
  <c r="E568" i="17" s="1"/>
  <c r="E569" i="17" s="1"/>
  <c r="E570" i="17" s="1"/>
  <c r="E571" i="17" s="1"/>
  <c r="E572" i="17" s="1"/>
  <c r="E573" i="17" s="1"/>
  <c r="E574" i="17" s="1"/>
  <c r="E575" i="17" s="1"/>
  <c r="E576" i="17" s="1"/>
  <c r="E577" i="17" s="1"/>
  <c r="E578" i="17" s="1"/>
  <c r="E579" i="17" s="1"/>
  <c r="E580" i="17" s="1"/>
  <c r="E581" i="17" s="1"/>
  <c r="E582" i="17" s="1"/>
  <c r="E583" i="17" s="1"/>
  <c r="E584" i="17" s="1"/>
  <c r="E585" i="17" s="1"/>
  <c r="E586" i="17" s="1"/>
  <c r="E587" i="17" s="1"/>
  <c r="E588" i="17" s="1"/>
  <c r="E589" i="17" s="1"/>
  <c r="E590" i="17" s="1"/>
  <c r="E591" i="17" s="1"/>
  <c r="E592" i="17" s="1"/>
  <c r="E593" i="17" s="1"/>
  <c r="E594" i="17" s="1"/>
  <c r="E595" i="17" s="1"/>
  <c r="E596" i="17" s="1"/>
  <c r="E597" i="17" s="1"/>
  <c r="E598" i="17" s="1"/>
  <c r="E599" i="17" s="1"/>
  <c r="E600" i="17" s="1"/>
  <c r="E601" i="17" s="1"/>
  <c r="E602" i="17" s="1"/>
  <c r="E603" i="17" s="1"/>
  <c r="E604" i="17" s="1"/>
  <c r="E605" i="17" s="1"/>
  <c r="E606" i="17" s="1"/>
  <c r="E607" i="17" s="1"/>
  <c r="E608" i="17" s="1"/>
  <c r="E610" i="17" s="1"/>
  <c r="E611" i="17" s="1"/>
  <c r="E612" i="17" s="1"/>
  <c r="E613" i="17" s="1"/>
  <c r="E614" i="17" s="1"/>
  <c r="E615" i="17" s="1"/>
  <c r="E616" i="17" s="1"/>
  <c r="E617" i="17" s="1"/>
  <c r="E618" i="17" s="1"/>
  <c r="E619" i="17" s="1"/>
  <c r="E620" i="17" s="1"/>
  <c r="E621" i="17" s="1"/>
  <c r="E622" i="17" s="1"/>
  <c r="E623" i="17" s="1"/>
  <c r="E624" i="17" s="1"/>
  <c r="E625" i="17" s="1"/>
  <c r="E626" i="17" s="1"/>
  <c r="E627" i="17" s="1"/>
  <c r="E628" i="17" s="1"/>
  <c r="E629" i="17" s="1"/>
  <c r="E630" i="17" s="1"/>
  <c r="E631" i="17" s="1"/>
  <c r="E632" i="17" s="1"/>
  <c r="E633" i="17" s="1"/>
  <c r="E634" i="17" s="1"/>
  <c r="E635" i="17" s="1"/>
  <c r="E636" i="17" s="1"/>
  <c r="E637" i="17" s="1"/>
  <c r="E638" i="17" s="1"/>
  <c r="E639" i="17" s="1"/>
  <c r="E640" i="17" s="1"/>
  <c r="E641" i="17" s="1"/>
  <c r="E642" i="17" s="1"/>
  <c r="E643" i="17" s="1"/>
  <c r="E644" i="17" s="1"/>
  <c r="E645" i="17" s="1"/>
  <c r="E646" i="17" s="1"/>
  <c r="E647" i="17" s="1"/>
  <c r="E648" i="17" s="1"/>
  <c r="E649" i="17" s="1"/>
  <c r="E651" i="17" s="1"/>
  <c r="E652" i="17" s="1"/>
  <c r="E653" i="17" s="1"/>
  <c r="E654" i="17" s="1"/>
  <c r="E655" i="17" s="1"/>
  <c r="E656" i="17" s="1"/>
  <c r="E657" i="17" s="1"/>
  <c r="E658" i="17" s="1"/>
  <c r="E659" i="17" s="1"/>
  <c r="E660" i="17" s="1"/>
  <c r="E661" i="17" s="1"/>
  <c r="E662" i="17" s="1"/>
  <c r="E663" i="17" s="1"/>
  <c r="E664" i="17" s="1"/>
  <c r="E665" i="17" s="1"/>
  <c r="E666" i="17" s="1"/>
  <c r="E667" i="17" s="1"/>
  <c r="E668" i="17" s="1"/>
  <c r="E669" i="17" s="1"/>
  <c r="E670" i="17" s="1"/>
  <c r="E671" i="17" s="1"/>
  <c r="E672" i="17" s="1"/>
  <c r="E673" i="17" s="1"/>
  <c r="E674" i="17" s="1"/>
  <c r="E675" i="17" s="1"/>
  <c r="E676" i="17" s="1"/>
  <c r="E677" i="17" s="1"/>
  <c r="E678" i="17" s="1"/>
  <c r="E679" i="17" s="1"/>
  <c r="E680" i="17" s="1"/>
  <c r="E681" i="17" s="1"/>
  <c r="E682" i="17" s="1"/>
  <c r="E683" i="17" s="1"/>
  <c r="E684" i="17" s="1"/>
  <c r="E685" i="17" s="1"/>
  <c r="E686" i="17" s="1"/>
  <c r="E687" i="17" s="1"/>
  <c r="E688" i="17" s="1"/>
  <c r="E689" i="17" s="1"/>
  <c r="E690" i="17" s="1"/>
  <c r="E691" i="17" s="1"/>
  <c r="E692" i="17" s="1"/>
  <c r="E693" i="17" s="1"/>
  <c r="E694" i="17" s="1"/>
  <c r="E695" i="17" s="1"/>
  <c r="E696" i="17" s="1"/>
  <c r="E697" i="17" s="1"/>
  <c r="E698" i="17" s="1"/>
  <c r="E699" i="17" s="1"/>
  <c r="E700" i="17" s="1"/>
  <c r="E701" i="17" s="1"/>
  <c r="E705" i="17" s="1"/>
  <c r="E706" i="17" s="1"/>
  <c r="E707" i="17" s="1"/>
  <c r="E708" i="17" s="1"/>
  <c r="E709" i="17" s="1"/>
  <c r="E710" i="17" s="1"/>
  <c r="E711" i="17" s="1"/>
  <c r="E712" i="17" s="1"/>
  <c r="E713" i="17" s="1"/>
  <c r="E714" i="17" s="1"/>
  <c r="E715" i="17" s="1"/>
  <c r="E716" i="17" s="1"/>
  <c r="E717" i="17" s="1"/>
  <c r="E718" i="17" s="1"/>
  <c r="E719" i="17" s="1"/>
  <c r="E720" i="17" s="1"/>
  <c r="E721" i="17" s="1"/>
  <c r="E722" i="17" s="1"/>
  <c r="E723" i="17" s="1"/>
  <c r="E724" i="17" s="1"/>
  <c r="E725" i="17" s="1"/>
  <c r="E726" i="17" s="1"/>
  <c r="E727" i="17" s="1"/>
  <c r="E728" i="17" s="1"/>
  <c r="E729" i="17" s="1"/>
  <c r="E730" i="17" s="1"/>
  <c r="E731" i="17" s="1"/>
  <c r="E732" i="17" s="1"/>
  <c r="E733" i="17" s="1"/>
  <c r="E734" i="17" s="1"/>
  <c r="E735" i="17" s="1"/>
  <c r="E736" i="17" s="1"/>
  <c r="E737" i="17" s="1"/>
  <c r="E738" i="17" s="1"/>
  <c r="E739" i="17" s="1"/>
  <c r="E740" i="17" s="1"/>
  <c r="E741" i="17" s="1"/>
  <c r="E742" i="17" s="1"/>
  <c r="E743" i="17" s="1"/>
  <c r="E744" i="17" s="1"/>
  <c r="E745" i="17" s="1"/>
  <c r="E746" i="17" s="1"/>
  <c r="E747" i="17" s="1"/>
  <c r="E748" i="17" s="1"/>
  <c r="E749" i="17" s="1"/>
  <c r="E750" i="17" s="1"/>
  <c r="E751" i="17" s="1"/>
  <c r="E752" i="17" s="1"/>
  <c r="E753" i="17" s="1"/>
  <c r="E755" i="17" s="1"/>
  <c r="E756" i="17" s="1"/>
  <c r="E757" i="17" s="1"/>
  <c r="E758" i="17" s="1"/>
  <c r="E759" i="17" s="1"/>
  <c r="E760" i="17" s="1"/>
  <c r="E761" i="17" s="1"/>
  <c r="E762" i="17" s="1"/>
  <c r="E763" i="17" s="1"/>
  <c r="E764" i="17" s="1"/>
  <c r="E765" i="17" s="1"/>
  <c r="E766" i="17" s="1"/>
  <c r="E767" i="17" s="1"/>
  <c r="E768" i="17" s="1"/>
  <c r="E769" i="17" s="1"/>
  <c r="E770" i="17" s="1"/>
  <c r="E771" i="17" s="1"/>
  <c r="E772" i="17" s="1"/>
  <c r="E773" i="17" s="1"/>
  <c r="E774" i="17" s="1"/>
  <c r="E775" i="17" s="1"/>
  <c r="E776" i="17" s="1"/>
  <c r="E777" i="17" s="1"/>
  <c r="E778" i="17" s="1"/>
  <c r="E779" i="17" s="1"/>
  <c r="E780" i="17" s="1"/>
  <c r="E781" i="17" s="1"/>
  <c r="E782" i="17" s="1"/>
  <c r="E783" i="17" s="1"/>
  <c r="E784" i="17" s="1"/>
  <c r="E785" i="17" s="1"/>
  <c r="E786" i="17" s="1"/>
  <c r="E787" i="17" s="1"/>
  <c r="E788" i="17" s="1"/>
  <c r="E789" i="17" s="1"/>
  <c r="E790" i="17" s="1"/>
  <c r="E791" i="17" s="1"/>
  <c r="E792" i="17" s="1"/>
  <c r="E793" i="17" s="1"/>
  <c r="E794" i="17" s="1"/>
  <c r="E797" i="17" s="1"/>
  <c r="E798" i="17" s="1"/>
  <c r="E799" i="17" s="1"/>
  <c r="E800" i="17" s="1"/>
  <c r="E801" i="17" s="1"/>
  <c r="E802" i="17" s="1"/>
  <c r="E803" i="17" s="1"/>
  <c r="E804" i="17" s="1"/>
  <c r="E805" i="17" s="1"/>
  <c r="E806" i="17" s="1"/>
  <c r="E807" i="17" s="1"/>
  <c r="E808" i="17" s="1"/>
  <c r="E809" i="17" s="1"/>
  <c r="E810" i="17" s="1"/>
  <c r="E811" i="17" s="1"/>
  <c r="E812" i="17" s="1"/>
  <c r="E813" i="17" s="1"/>
  <c r="E814" i="17" s="1"/>
  <c r="E815" i="17" s="1"/>
  <c r="E816" i="17" s="1"/>
  <c r="E817" i="17" s="1"/>
  <c r="E818" i="17" s="1"/>
  <c r="E819" i="17" s="1"/>
  <c r="E820" i="17" s="1"/>
  <c r="E821" i="17" s="1"/>
  <c r="E822" i="17" s="1"/>
  <c r="E823" i="17" s="1"/>
  <c r="E824" i="17" s="1"/>
  <c r="E825" i="17" s="1"/>
  <c r="E826" i="17" s="1"/>
  <c r="E827" i="17" s="1"/>
  <c r="E828" i="17" s="1"/>
  <c r="E829" i="17" s="1"/>
  <c r="E830" i="17" s="1"/>
  <c r="E831" i="17" s="1"/>
  <c r="E832" i="17" s="1"/>
  <c r="E833" i="17" s="1"/>
  <c r="E834" i="17" s="1"/>
  <c r="E835" i="17" s="1"/>
  <c r="E836" i="17" s="1"/>
  <c r="E837" i="17" s="1"/>
  <c r="E838" i="17" s="1"/>
  <c r="E839" i="17" s="1"/>
  <c r="E840" i="17" s="1"/>
  <c r="E842" i="17" s="1"/>
  <c r="E843" i="17" s="1"/>
  <c r="E844" i="17" s="1"/>
  <c r="E845" i="17" s="1"/>
  <c r="E846" i="17" s="1"/>
  <c r="E847" i="17" s="1"/>
  <c r="E848" i="17" s="1"/>
  <c r="E849" i="17" s="1"/>
  <c r="E850" i="17" s="1"/>
  <c r="E851" i="17" s="1"/>
  <c r="E852" i="17" s="1"/>
  <c r="E853" i="17" s="1"/>
  <c r="E854" i="17" s="1"/>
  <c r="E855" i="17" s="1"/>
  <c r="E856" i="17" s="1"/>
  <c r="E857" i="17" s="1"/>
  <c r="E858" i="17" s="1"/>
  <c r="E859" i="17" s="1"/>
  <c r="E860" i="17" s="1"/>
  <c r="E861" i="17" s="1"/>
  <c r="E862" i="17" s="1"/>
  <c r="E863" i="17" s="1"/>
  <c r="E864" i="17" s="1"/>
  <c r="E865" i="17" s="1"/>
  <c r="E866" i="17" s="1"/>
  <c r="E867" i="17" s="1"/>
  <c r="E868" i="17" s="1"/>
  <c r="E869" i="17" s="1"/>
  <c r="E870" i="17" s="1"/>
  <c r="E871" i="17" s="1"/>
  <c r="E872" i="17" s="1"/>
  <c r="E873" i="17" s="1"/>
  <c r="E874" i="17" s="1"/>
  <c r="E875" i="17" s="1"/>
  <c r="E876" i="17" s="1"/>
  <c r="E877" i="17" s="1"/>
  <c r="E878" i="17" s="1"/>
  <c r="E879" i="17" s="1"/>
  <c r="E881" i="17" s="1"/>
  <c r="E882" i="17" s="1"/>
  <c r="E883" i="17" s="1"/>
  <c r="E884" i="17" s="1"/>
  <c r="E885" i="17" s="1"/>
  <c r="E886" i="17" s="1"/>
  <c r="E887" i="17" s="1"/>
  <c r="E888" i="17" s="1"/>
  <c r="E889" i="17" s="1"/>
  <c r="E890" i="17" s="1"/>
  <c r="E891" i="17" s="1"/>
  <c r="E892" i="17" s="1"/>
  <c r="E893" i="17" s="1"/>
  <c r="E894" i="17" s="1"/>
  <c r="E895" i="17" s="1"/>
  <c r="E896" i="17" s="1"/>
  <c r="E897" i="17" s="1"/>
  <c r="E898" i="17" s="1"/>
  <c r="E899" i="17" s="1"/>
  <c r="E900" i="17" s="1"/>
  <c r="E901" i="17" s="1"/>
  <c r="E902" i="17" s="1"/>
  <c r="E903" i="17" s="1"/>
  <c r="E904" i="17" s="1"/>
  <c r="E905" i="17" s="1"/>
  <c r="E906" i="17" s="1"/>
  <c r="E907" i="17" s="1"/>
  <c r="E908" i="17" s="1"/>
  <c r="E909" i="17" s="1"/>
  <c r="E910" i="17" s="1"/>
  <c r="E911" i="17" s="1"/>
  <c r="E912" i="17" s="1"/>
  <c r="E913" i="17" s="1"/>
  <c r="E914" i="17" s="1"/>
  <c r="E915" i="17" s="1"/>
  <c r="E916" i="17" s="1"/>
  <c r="E917" i="17" s="1"/>
  <c r="E918" i="17" s="1"/>
  <c r="E919" i="17" s="1"/>
  <c r="E920" i="17" s="1"/>
  <c r="E921" i="17" s="1"/>
  <c r="E922" i="17" s="1"/>
  <c r="E923" i="17" s="1"/>
  <c r="E924" i="17" s="1"/>
  <c r="E925" i="17" s="1"/>
  <c r="E926" i="17" s="1"/>
  <c r="E928" i="17" s="1"/>
  <c r="E929" i="17" s="1"/>
  <c r="E930" i="17" s="1"/>
  <c r="E931" i="17" s="1"/>
  <c r="E932" i="17" s="1"/>
  <c r="E933" i="17" s="1"/>
  <c r="E934" i="17" s="1"/>
  <c r="E935" i="17" s="1"/>
  <c r="E936" i="17" s="1"/>
  <c r="E937" i="17" s="1"/>
  <c r="E938" i="17" s="1"/>
  <c r="E939" i="17" s="1"/>
  <c r="E940" i="17" s="1"/>
  <c r="E941" i="17" s="1"/>
  <c r="E942" i="17" s="1"/>
  <c r="E943" i="17" s="1"/>
  <c r="E944" i="17" s="1"/>
  <c r="E945" i="17" s="1"/>
  <c r="E946" i="17" s="1"/>
  <c r="E947" i="17" s="1"/>
  <c r="E948" i="17" s="1"/>
  <c r="E949" i="17" s="1"/>
  <c r="E950" i="17" s="1"/>
  <c r="E951" i="17" s="1"/>
  <c r="E952" i="17" s="1"/>
  <c r="E953" i="17" s="1"/>
  <c r="E954" i="17" s="1"/>
  <c r="E955" i="17" s="1"/>
  <c r="E956" i="17" s="1"/>
  <c r="E957" i="17" s="1"/>
  <c r="E958" i="17" s="1"/>
  <c r="E959" i="17" s="1"/>
  <c r="E960" i="17" s="1"/>
  <c r="E961" i="17" s="1"/>
  <c r="E962" i="17" s="1"/>
  <c r="E963" i="17" s="1"/>
  <c r="E964" i="17" s="1"/>
  <c r="E965" i="17" s="1"/>
  <c r="E966" i="17" s="1"/>
  <c r="E967" i="17" s="1"/>
  <c r="E968" i="17" s="1"/>
  <c r="E969" i="17" s="1"/>
  <c r="E970" i="17" s="1"/>
  <c r="E971" i="17" s="1"/>
  <c r="E972" i="17" s="1"/>
  <c r="E973" i="17" s="1"/>
  <c r="E974" i="17" s="1"/>
  <c r="E975" i="17" s="1"/>
  <c r="E977" i="17" s="1"/>
  <c r="E978" i="17" s="1"/>
  <c r="E979" i="17" s="1"/>
  <c r="E980" i="17" s="1"/>
  <c r="E981" i="17" s="1"/>
  <c r="E982" i="17" s="1"/>
  <c r="E983" i="17" s="1"/>
  <c r="E984" i="17" s="1"/>
  <c r="E985" i="17" s="1"/>
  <c r="E986" i="17" s="1"/>
  <c r="E987" i="17" s="1"/>
  <c r="E988" i="17" s="1"/>
  <c r="E989" i="17" s="1"/>
  <c r="E990" i="17" s="1"/>
  <c r="E991" i="17" s="1"/>
  <c r="E992" i="17" s="1"/>
  <c r="E993" i="17" s="1"/>
  <c r="E994" i="17" s="1"/>
  <c r="E995" i="17" s="1"/>
  <c r="E996" i="17" s="1"/>
  <c r="E997" i="17" s="1"/>
  <c r="E998" i="17" s="1"/>
  <c r="E999" i="17" s="1"/>
  <c r="E1000" i="17" s="1"/>
  <c r="E1001" i="17" s="1"/>
  <c r="E1002" i="17" s="1"/>
  <c r="E1003" i="17" s="1"/>
  <c r="E1004" i="17" s="1"/>
  <c r="E1005" i="17" s="1"/>
  <c r="E1006" i="17" s="1"/>
  <c r="E1007" i="17" s="1"/>
  <c r="E1008" i="17" s="1"/>
  <c r="E1009" i="17" s="1"/>
  <c r="E1010" i="17" s="1"/>
  <c r="E1011" i="17" s="1"/>
  <c r="E1012" i="17" s="1"/>
  <c r="E1013" i="17" s="1"/>
  <c r="E1014" i="17" s="1"/>
  <c r="E1015" i="17" s="1"/>
  <c r="E1016" i="17" s="1"/>
  <c r="E1017" i="17" s="1"/>
  <c r="E1018" i="17" s="1"/>
  <c r="E1019" i="17" s="1"/>
  <c r="E1020" i="17" s="1"/>
  <c r="E1021" i="17" s="1"/>
  <c r="E1022" i="17" s="1"/>
  <c r="E1023" i="17" s="1"/>
  <c r="E1024" i="17" s="1"/>
  <c r="E1025" i="17" s="1"/>
  <c r="E1026" i="17" s="1"/>
  <c r="E1027" i="17" s="1"/>
  <c r="C14" i="13"/>
  <c r="Y7" i="12" s="1"/>
  <c r="K32" i="13"/>
  <c r="D32" i="13"/>
  <c r="E32" i="13"/>
  <c r="L32" i="13"/>
  <c r="O32" i="13"/>
  <c r="M32" i="13"/>
  <c r="F32" i="13"/>
  <c r="C30" i="13"/>
  <c r="I32" i="13"/>
  <c r="C17" i="13"/>
  <c r="C19" i="13"/>
  <c r="Z7" i="12" s="1"/>
  <c r="AG7" i="12"/>
  <c r="H32" i="13"/>
  <c r="AK33" i="12"/>
  <c r="AC36" i="1"/>
  <c r="AC38" i="1" s="1"/>
  <c r="AK60" i="12"/>
  <c r="AK61" i="12"/>
  <c r="AK63" i="12" s="1"/>
  <c r="C11" i="13"/>
  <c r="AC35" i="1"/>
  <c r="B7" i="12"/>
  <c r="B8" i="12" s="1"/>
  <c r="C17" i="2"/>
  <c r="Q7" i="1" s="1"/>
  <c r="C4" i="2"/>
  <c r="C14" i="2" s="1"/>
  <c r="C24" i="2"/>
  <c r="S7" i="1" s="1"/>
  <c r="G7" i="1"/>
  <c r="C27" i="13"/>
  <c r="AF7" i="12" s="1"/>
  <c r="B7" i="1" l="1"/>
  <c r="B8" i="1" s="1"/>
  <c r="C32" i="13"/>
  <c r="W7" i="12"/>
  <c r="V7" i="12" s="1"/>
  <c r="H7" i="12" s="1"/>
  <c r="AK7" i="12" s="1"/>
  <c r="C33" i="13"/>
  <c r="H19" i="2"/>
  <c r="H36" i="2" s="1"/>
  <c r="C19" i="2" l="1"/>
  <c r="W8" i="12"/>
  <c r="AK8" i="12" s="1"/>
  <c r="C36" i="2" l="1"/>
  <c r="C37" i="2" s="1"/>
  <c r="R7" i="1"/>
  <c r="P7" i="1" s="1"/>
  <c r="O7" i="1" s="1"/>
  <c r="L7" i="1" s="1"/>
  <c r="Q8" i="1" s="1"/>
  <c r="AC7" i="1" l="1"/>
  <c r="AC8" i="1"/>
  <c r="O37" i="2"/>
</calcChain>
</file>

<file path=xl/comments1.xml><?xml version="1.0" encoding="utf-8"?>
<comments xmlns="http://schemas.openxmlformats.org/spreadsheetml/2006/main">
  <authors>
    <author>혜정</author>
  </authors>
  <commentList>
    <comment ref="C11" authorId="0" shapeId="0">
      <text>
        <r>
          <rPr>
            <b/>
            <sz val="9"/>
            <color indexed="81"/>
            <rFont val="돋움"/>
            <family val="3"/>
            <charset val="129"/>
          </rPr>
          <t>혜정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지정후원금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비지정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같은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농협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통장
잔액이</t>
        </r>
        <r>
          <rPr>
            <sz val="9"/>
            <color indexed="81"/>
            <rFont val="Tahoma"/>
            <family val="2"/>
          </rPr>
          <t xml:space="preserve"> 34,134,807
</t>
        </r>
        <r>
          <rPr>
            <sz val="9"/>
            <color indexed="81"/>
            <rFont val="돋움"/>
            <family val="3"/>
            <charset val="129"/>
          </rPr>
          <t>무진스님께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받은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지정후원금에서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사용한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빼면</t>
        </r>
        <r>
          <rPr>
            <sz val="9"/>
            <color indexed="81"/>
            <rFont val="Tahoma"/>
            <family val="2"/>
          </rPr>
          <t xml:space="preserve"> 17,589,494 </t>
        </r>
        <r>
          <rPr>
            <sz val="9"/>
            <color indexed="81"/>
            <rFont val="돋움"/>
            <family val="3"/>
            <charset val="129"/>
          </rPr>
          <t>남음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</t>
        </r>
        <r>
          <rPr>
            <sz val="9"/>
            <color indexed="81"/>
            <rFont val="Tahoma"/>
            <family val="2"/>
          </rPr>
          <t xml:space="preserve">34,134,807 </t>
        </r>
        <r>
          <rPr>
            <sz val="9"/>
            <color indexed="81"/>
            <rFont val="돋움"/>
            <family val="3"/>
            <charset val="129"/>
          </rPr>
          <t>에서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비지정후원금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잔액</t>
        </r>
        <r>
          <rPr>
            <sz val="9"/>
            <color indexed="81"/>
            <rFont val="Tahoma"/>
            <family val="2"/>
          </rPr>
          <t xml:space="preserve">17,589,494 </t>
        </r>
        <r>
          <rPr>
            <sz val="9"/>
            <color indexed="81"/>
            <rFont val="돋움"/>
            <family val="3"/>
            <charset val="129"/>
          </rPr>
          <t>뺴면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후원금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16,545,313</t>
        </r>
      </text>
    </comment>
  </commentList>
</comments>
</file>

<file path=xl/comments2.xml><?xml version="1.0" encoding="utf-8"?>
<comments xmlns="http://schemas.openxmlformats.org/spreadsheetml/2006/main">
  <authors>
    <author>Windows7-A</author>
  </authors>
  <commentList>
    <comment ref="W32" authorId="0" shapeId="0">
      <text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:27,425,800
3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:30,497,430
5</t>
        </r>
        <r>
          <rPr>
            <b/>
            <sz val="9"/>
            <color indexed="81"/>
            <rFont val="돋움"/>
            <family val="3"/>
            <charset val="129"/>
          </rPr>
          <t>월분급여</t>
        </r>
        <r>
          <rPr>
            <b/>
            <sz val="9"/>
            <color indexed="81"/>
            <rFont val="Tahoma"/>
            <family val="2"/>
          </rPr>
          <t>:36,667,220</t>
        </r>
      </text>
    </comment>
  </commentList>
</comments>
</file>

<file path=xl/sharedStrings.xml><?xml version="1.0" encoding="utf-8"?>
<sst xmlns="http://schemas.openxmlformats.org/spreadsheetml/2006/main" count="8707" uniqueCount="960">
  <si>
    <t>( 단위 : 원 )</t>
    <phoneticPr fontId="3" type="noConversion"/>
  </si>
  <si>
    <t>시설명</t>
    <phoneticPr fontId="3" type="noConversion"/>
  </si>
  <si>
    <t>후원금 수입</t>
    <phoneticPr fontId="3" type="noConversion"/>
  </si>
  <si>
    <t>후원금 지출</t>
    <phoneticPr fontId="3" type="noConversion"/>
  </si>
  <si>
    <t>비고(잔액)</t>
    <phoneticPr fontId="3" type="noConversion"/>
  </si>
  <si>
    <t>계</t>
    <phoneticPr fontId="3" type="noConversion"/>
  </si>
  <si>
    <t>이월금</t>
    <phoneticPr fontId="3" type="noConversion"/>
  </si>
  <si>
    <t>결연후원금</t>
    <phoneticPr fontId="3" type="noConversion"/>
  </si>
  <si>
    <t>지정후원금</t>
    <phoneticPr fontId="3" type="noConversion"/>
  </si>
  <si>
    <t>비지정후원금</t>
    <phoneticPr fontId="3" type="noConversion"/>
  </si>
  <si>
    <t>기타
(법인전입금)</t>
    <phoneticPr fontId="3" type="noConversion"/>
  </si>
  <si>
    <t>직접비</t>
    <phoneticPr fontId="3" type="noConversion"/>
  </si>
  <si>
    <t>간접비</t>
    <phoneticPr fontId="3" type="noConversion"/>
  </si>
  <si>
    <t>소계</t>
    <phoneticPr fontId="3" type="noConversion"/>
  </si>
  <si>
    <t>인건비</t>
    <phoneticPr fontId="3" type="noConversion"/>
  </si>
  <si>
    <t>운영비</t>
    <phoneticPr fontId="3" type="noConversion"/>
  </si>
  <si>
    <t>주식비</t>
    <phoneticPr fontId="3" type="noConversion"/>
  </si>
  <si>
    <t>부식비</t>
    <phoneticPr fontId="3" type="noConversion"/>
  </si>
  <si>
    <t>난방비</t>
    <phoneticPr fontId="3" type="noConversion"/>
  </si>
  <si>
    <t>기타사업비</t>
    <phoneticPr fontId="3" type="noConversion"/>
  </si>
  <si>
    <t>수용기관경비</t>
    <phoneticPr fontId="3" type="noConversion"/>
  </si>
  <si>
    <t>기타</t>
    <phoneticPr fontId="3" type="noConversion"/>
  </si>
  <si>
    <t>밝은언덕노인요양원</t>
    <phoneticPr fontId="3" type="noConversion"/>
  </si>
  <si>
    <t>후원금수입총계</t>
    <phoneticPr fontId="3" type="noConversion"/>
  </si>
  <si>
    <t>후원금지출총계</t>
    <phoneticPr fontId="3" type="noConversion"/>
  </si>
  <si>
    <t>1. 2011년 사회복지법인 밝은언덕 후원금 수입 · 지출 내역</t>
    <phoneticPr fontId="3" type="noConversion"/>
  </si>
  <si>
    <t>법인명</t>
    <phoneticPr fontId="3" type="noConversion"/>
  </si>
  <si>
    <t>교육비</t>
    <phoneticPr fontId="3" type="noConversion"/>
  </si>
  <si>
    <t>시설전출금</t>
    <phoneticPr fontId="3" type="noConversion"/>
  </si>
  <si>
    <t>사회복지법인 
밝은언덕</t>
    <phoneticPr fontId="3" type="noConversion"/>
  </si>
  <si>
    <t xml:space="preserve">2011 지정, 비지정 후원금 차기이월금 계 </t>
    <phoneticPr fontId="3" type="noConversion"/>
  </si>
  <si>
    <t>수 입</t>
    <phoneticPr fontId="3" type="noConversion"/>
  </si>
  <si>
    <t>(단위 : 원)</t>
    <phoneticPr fontId="13" type="noConversion"/>
  </si>
  <si>
    <t>구  분</t>
    <phoneticPr fontId="13" type="noConversion"/>
  </si>
  <si>
    <t>계</t>
    <phoneticPr fontId="13" type="noConversion"/>
  </si>
  <si>
    <t>합계</t>
    <phoneticPr fontId="3" type="noConversion"/>
  </si>
  <si>
    <t>비지정</t>
    <phoneticPr fontId="3" type="noConversion"/>
  </si>
  <si>
    <t>지정</t>
    <phoneticPr fontId="3" type="noConversion"/>
  </si>
  <si>
    <t>총  계</t>
    <phoneticPr fontId="13" type="noConversion"/>
  </si>
  <si>
    <t>지 출</t>
    <phoneticPr fontId="13" type="noConversion"/>
  </si>
  <si>
    <t>사무운영비</t>
    <phoneticPr fontId="13" type="noConversion"/>
  </si>
  <si>
    <t>cms사용료</t>
    <phoneticPr fontId="3" type="noConversion"/>
  </si>
  <si>
    <t>cms수수료</t>
    <phoneticPr fontId="13" type="noConversion"/>
  </si>
  <si>
    <t>재산조성비</t>
    <phoneticPr fontId="13" type="noConversion"/>
  </si>
  <si>
    <t>자산취득비</t>
    <phoneticPr fontId="13" type="noConversion"/>
  </si>
  <si>
    <t>사업운영비</t>
    <phoneticPr fontId="13" type="noConversion"/>
  </si>
  <si>
    <t>주식비</t>
    <phoneticPr fontId="13" type="noConversion"/>
  </si>
  <si>
    <t>부식비</t>
    <phoneticPr fontId="13" type="noConversion"/>
  </si>
  <si>
    <t>피복비</t>
    <phoneticPr fontId="13" type="noConversion"/>
  </si>
  <si>
    <t>의료비</t>
    <phoneticPr fontId="13" type="noConversion"/>
  </si>
  <si>
    <t>난방비</t>
    <phoneticPr fontId="13" type="noConversion"/>
  </si>
  <si>
    <t>시설전출금</t>
    <phoneticPr fontId="13" type="noConversion"/>
  </si>
  <si>
    <t>잔  액</t>
    <phoneticPr fontId="13" type="noConversion"/>
  </si>
  <si>
    <t>법인전입금</t>
    <phoneticPr fontId="3" type="noConversion"/>
  </si>
  <si>
    <t>인건비</t>
    <phoneticPr fontId="13" type="noConversion"/>
  </si>
  <si>
    <t>인건비</t>
    <phoneticPr fontId="3" type="noConversion"/>
  </si>
  <si>
    <t>운영비</t>
    <phoneticPr fontId="13" type="noConversion"/>
  </si>
  <si>
    <t>수도광열비</t>
    <phoneticPr fontId="3" type="noConversion"/>
  </si>
  <si>
    <t>입소자수용경비</t>
    <phoneticPr fontId="3" type="noConversion"/>
  </si>
  <si>
    <t>수용기관경비</t>
    <phoneticPr fontId="3" type="noConversion"/>
  </si>
  <si>
    <t>지정후원금</t>
    <phoneticPr fontId="3" type="noConversion"/>
  </si>
  <si>
    <t>1) 비지정후원금</t>
    <phoneticPr fontId="3" type="noConversion"/>
  </si>
  <si>
    <t>년월일</t>
  </si>
  <si>
    <t>세출계정</t>
  </si>
  <si>
    <t>수입금액</t>
  </si>
  <si>
    <t>지출금액</t>
  </si>
  <si>
    <t>차인금액</t>
  </si>
  <si>
    <t>적요</t>
  </si>
  <si>
    <t>전년이월금</t>
    <phoneticPr fontId="3" type="noConversion"/>
  </si>
  <si>
    <t>2-3. 후원금 수입 및 사용결과 보고서</t>
    <phoneticPr fontId="13" type="noConversion"/>
  </si>
  <si>
    <t>일    자</t>
  </si>
  <si>
    <t>후원금종류</t>
    <phoneticPr fontId="3" type="noConversion"/>
  </si>
  <si>
    <t>후원자</t>
    <phoneticPr fontId="3" type="noConversion"/>
  </si>
  <si>
    <t>내역</t>
    <phoneticPr fontId="3" type="noConversion"/>
  </si>
  <si>
    <t>금액</t>
    <phoneticPr fontId="3" type="noConversion"/>
  </si>
  <si>
    <t>비고</t>
    <phoneticPr fontId="3" type="noConversion"/>
  </si>
  <si>
    <t>사용일자</t>
    <phoneticPr fontId="3" type="noConversion"/>
  </si>
  <si>
    <t>사용내역</t>
    <phoneticPr fontId="3" type="noConversion"/>
  </si>
  <si>
    <t>산출기준</t>
    <phoneticPr fontId="3" type="noConversion"/>
  </si>
  <si>
    <t>사무운영비</t>
    <phoneticPr fontId="3" type="noConversion"/>
  </si>
  <si>
    <t>3) 후원금(물품) 수입 명세서</t>
    <phoneticPr fontId="3" type="noConversion"/>
  </si>
  <si>
    <t>후원물품의 종류</t>
    <phoneticPr fontId="3" type="noConversion"/>
  </si>
  <si>
    <t>품명</t>
    <phoneticPr fontId="3" type="noConversion"/>
  </si>
  <si>
    <t>수량</t>
    <phoneticPr fontId="3" type="noConversion"/>
  </si>
  <si>
    <t>단위</t>
    <phoneticPr fontId="3" type="noConversion"/>
  </si>
  <si>
    <t>4) 후원금(물품) 사용 명세서</t>
    <phoneticPr fontId="3" type="noConversion"/>
  </si>
  <si>
    <t>사용처</t>
    <phoneticPr fontId="3" type="noConversion"/>
  </si>
  <si>
    <t>지정후원금
이월금</t>
    <phoneticPr fontId="3" type="noConversion"/>
  </si>
  <si>
    <t>비지정후원금
이월금</t>
    <phoneticPr fontId="3" type="noConversion"/>
  </si>
  <si>
    <t>연월</t>
    <phoneticPr fontId="3" type="noConversion"/>
  </si>
  <si>
    <t>사용</t>
    <phoneticPr fontId="3" type="noConversion"/>
  </si>
  <si>
    <t>취득비</t>
    <phoneticPr fontId="3" type="noConversion"/>
  </si>
  <si>
    <t>피복비</t>
    <phoneticPr fontId="3" type="noConversion"/>
  </si>
  <si>
    <t>의료비</t>
    <phoneticPr fontId="3" type="noConversion"/>
  </si>
  <si>
    <t>3. 2012년 밝은언덕노인요양원 후원금 수입 · 지출 내역</t>
    <phoneticPr fontId="3" type="noConversion"/>
  </si>
  <si>
    <t>후원금종류</t>
    <phoneticPr fontId="3" type="noConversion"/>
  </si>
  <si>
    <t>후원자</t>
    <phoneticPr fontId="3" type="noConversion"/>
  </si>
  <si>
    <t>내역</t>
    <phoneticPr fontId="3" type="noConversion"/>
  </si>
  <si>
    <t>금액</t>
    <phoneticPr fontId="3" type="noConversion"/>
  </si>
  <si>
    <t>비고</t>
    <phoneticPr fontId="3" type="noConversion"/>
  </si>
  <si>
    <t>보험료</t>
    <phoneticPr fontId="3" type="noConversion"/>
  </si>
  <si>
    <t>입금오류출금</t>
    <phoneticPr fontId="3" type="noConversion"/>
  </si>
  <si>
    <t>입금오류출금</t>
    <phoneticPr fontId="13" type="noConversion"/>
  </si>
  <si>
    <t>입금오류</t>
    <phoneticPr fontId="3" type="noConversion"/>
  </si>
  <si>
    <t>비고(원)</t>
    <phoneticPr fontId="3" type="noConversion"/>
  </si>
  <si>
    <t>예금이자</t>
    <phoneticPr fontId="3" type="noConversion"/>
  </si>
  <si>
    <t>지정</t>
    <phoneticPr fontId="13" type="noConversion"/>
  </si>
  <si>
    <t>전년이월금</t>
    <phoneticPr fontId="3" type="noConversion"/>
  </si>
  <si>
    <t>(단위 : 원)</t>
    <phoneticPr fontId="3" type="noConversion"/>
  </si>
  <si>
    <t>(단위 : 원)</t>
    <phoneticPr fontId="3" type="noConversion"/>
  </si>
  <si>
    <t>차량비</t>
    <phoneticPr fontId="13" type="noConversion"/>
  </si>
  <si>
    <t>입금오류</t>
    <phoneticPr fontId="3" type="noConversion"/>
  </si>
  <si>
    <t>전년이월금</t>
    <phoneticPr fontId="3" type="noConversion"/>
  </si>
  <si>
    <t>차량비</t>
    <phoneticPr fontId="3" type="noConversion"/>
  </si>
  <si>
    <t>2-4. 후원금 수입 및 사용결과 보고서</t>
    <phoneticPr fontId="13" type="noConversion"/>
  </si>
  <si>
    <t>1-1) 지정후원금(금전) 사용명세서                                                                           (단위 : 원)</t>
    <phoneticPr fontId="3" type="noConversion"/>
  </si>
  <si>
    <t>1) 지정후원금(금전) 수입 명세서                                                                                                      (단위 : 원)</t>
    <phoneticPr fontId="3" type="noConversion"/>
  </si>
  <si>
    <t>1) 지정후원금</t>
    <phoneticPr fontId="3" type="noConversion"/>
  </si>
  <si>
    <t>수수료</t>
    <phoneticPr fontId="13" type="noConversion"/>
  </si>
  <si>
    <t>재가센터전출금</t>
    <phoneticPr fontId="13" type="noConversion"/>
  </si>
  <si>
    <t>재가센터전출금</t>
    <phoneticPr fontId="3" type="noConversion"/>
  </si>
  <si>
    <t>입금오류환불금</t>
    <phoneticPr fontId="3" type="noConversion"/>
  </si>
  <si>
    <t>1-1) 비지정후원금(금전) 사용명세서                                                                    (단위 : 원)</t>
    <phoneticPr fontId="3" type="noConversion"/>
  </si>
  <si>
    <t>월    계</t>
    <phoneticPr fontId="3" type="noConversion"/>
  </si>
  <si>
    <t>문호용</t>
    <phoneticPr fontId="3" type="noConversion"/>
  </si>
  <si>
    <t>신동수</t>
    <phoneticPr fontId="3" type="noConversion"/>
  </si>
  <si>
    <t>정정숙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</si>
  <si>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</si>
  <si>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</si>
  <si>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</si>
  <si>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소         계</t>
    <phoneticPr fontId="3" type="noConversion"/>
  </si>
  <si>
    <t>수용비및수수료</t>
    <phoneticPr fontId="3" type="noConversion"/>
  </si>
  <si>
    <t>소    계</t>
    <phoneticPr fontId="3" type="noConversion"/>
  </si>
  <si>
    <t>기타후원</t>
    <phoneticPr fontId="3" type="noConversion"/>
  </si>
  <si>
    <t>후원금수입(지정)</t>
    <phoneticPr fontId="3" type="noConversion"/>
  </si>
  <si>
    <t>간식</t>
    <phoneticPr fontId="3" type="noConversion"/>
  </si>
  <si>
    <t>box</t>
    <phoneticPr fontId="3" type="noConversion"/>
  </si>
  <si>
    <t>강식품</t>
    <phoneticPr fontId="3" type="noConversion"/>
  </si>
  <si>
    <t>부식</t>
    <phoneticPr fontId="3" type="noConversion"/>
  </si>
  <si>
    <t>CMS등록후원자</t>
    <phoneticPr fontId="3" type="noConversion"/>
  </si>
  <si>
    <t>주석진레미콘</t>
    <phoneticPr fontId="3" type="noConversion"/>
  </si>
  <si>
    <t>CMS사용료</t>
    <phoneticPr fontId="3" type="noConversion"/>
  </si>
  <si>
    <t>김분례</t>
    <phoneticPr fontId="3" type="noConversion"/>
  </si>
  <si>
    <t>CMS총수수료</t>
    <phoneticPr fontId="3" type="noConversion"/>
  </si>
  <si>
    <t>밝은언덕노인요양원</t>
    <phoneticPr fontId="3" type="noConversion"/>
  </si>
  <si>
    <t>후원금수입(지정)</t>
    <phoneticPr fontId="3" type="noConversion"/>
  </si>
  <si>
    <t>수용비및수수료</t>
    <phoneticPr fontId="3" type="noConversion"/>
  </si>
  <si>
    <t>임만빈</t>
    <phoneticPr fontId="3" type="noConversion"/>
  </si>
  <si>
    <t>사무운영비</t>
    <phoneticPr fontId="3" type="noConversion"/>
  </si>
  <si>
    <t>10월</t>
    <phoneticPr fontId="3" type="noConversion"/>
  </si>
  <si>
    <t>주식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</si>
  <si>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</si>
  <si>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</si>
  <si>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쌀20kg</t>
    <phoneticPr fontId="3" type="noConversion"/>
  </si>
  <si>
    <t>수용기관경비</t>
    <phoneticPr fontId="3" type="noConversion"/>
  </si>
  <si>
    <t>정정숙</t>
    <phoneticPr fontId="3" type="noConversion"/>
  </si>
  <si>
    <t>문호용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</si>
  <si>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</si>
  <si>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</si>
  <si>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</si>
  <si>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배정열</t>
    <phoneticPr fontId="3" type="noConversion"/>
  </si>
  <si>
    <t>기타후원</t>
    <phoneticPr fontId="3" type="noConversion"/>
  </si>
  <si>
    <t>수용비및수수료</t>
    <phoneticPr fontId="3" type="noConversion"/>
  </si>
  <si>
    <t>사무운영비</t>
    <phoneticPr fontId="3" type="noConversion"/>
  </si>
  <si>
    <t>후원금수입(비지정)</t>
    <phoneticPr fontId="3" type="noConversion"/>
  </si>
  <si>
    <t>바나나</t>
    <phoneticPr fontId="3" type="noConversion"/>
  </si>
  <si>
    <t>box</t>
    <phoneticPr fontId="3" type="noConversion"/>
  </si>
  <si>
    <t>귤</t>
    <phoneticPr fontId="3" type="noConversion"/>
  </si>
  <si>
    <t>box</t>
    <phoneticPr fontId="3" type="noConversion"/>
  </si>
  <si>
    <t>사탕</t>
    <phoneticPr fontId="3" type="noConversion"/>
  </si>
  <si>
    <t>가래떡</t>
    <phoneticPr fontId="3" type="noConversion"/>
  </si>
  <si>
    <t>1월</t>
    <phoneticPr fontId="3" type="noConversion"/>
  </si>
  <si>
    <t>밝은언덕노인요양원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</si>
  <si>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</si>
  <si>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</si>
  <si>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</si>
  <si>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수용비및수수료</t>
    <phoneticPr fontId="3" type="noConversion"/>
  </si>
  <si>
    <t>사무운영비</t>
    <phoneticPr fontId="3" type="noConversion"/>
  </si>
  <si>
    <t>후원금수입(비지정)</t>
    <phoneticPr fontId="3" type="noConversion"/>
  </si>
  <si>
    <t>수용기관경비</t>
    <phoneticPr fontId="3" type="noConversion"/>
  </si>
  <si>
    <t>입소자수용경비</t>
    <phoneticPr fontId="3" type="noConversion"/>
  </si>
  <si>
    <t>수용기관경비</t>
    <phoneticPr fontId="3" type="noConversion"/>
  </si>
  <si>
    <t>입소자수용경비</t>
    <phoneticPr fontId="3" type="noConversion"/>
  </si>
  <si>
    <t>지정후원</t>
    <phoneticPr fontId="3" type="noConversion"/>
  </si>
  <si>
    <t>DOUGLAS ACA</t>
    <phoneticPr fontId="3" type="noConversion"/>
  </si>
  <si>
    <t>밝은언덕의 발전과 가족을 위해</t>
    <phoneticPr fontId="3" type="noConversion"/>
  </si>
  <si>
    <t>후원금수입(지정)</t>
    <phoneticPr fontId="3" type="noConversion"/>
  </si>
  <si>
    <t>수용비및수수료</t>
  </si>
  <si>
    <t>김홍태</t>
    <phoneticPr fontId="3" type="noConversion"/>
  </si>
  <si>
    <t>운영비</t>
    <phoneticPr fontId="3" type="noConversion"/>
  </si>
  <si>
    <t>사업운영비</t>
    <phoneticPr fontId="3" type="noConversion"/>
  </si>
  <si>
    <t>기타후원</t>
    <phoneticPr fontId="3" type="noConversion"/>
  </si>
  <si>
    <t>밝은언덕의 발전과 가족을 위해</t>
    <phoneticPr fontId="3" type="noConversion"/>
  </si>
  <si>
    <t>후원금수입(비지정)</t>
    <phoneticPr fontId="3" type="noConversion"/>
  </si>
  <si>
    <t>후원금수입(비지정)</t>
    <phoneticPr fontId="3" type="noConversion"/>
  </si>
  <si>
    <t>수용비및수수료</t>
    <phoneticPr fontId="3" type="noConversion"/>
  </si>
  <si>
    <t>수용기관경비</t>
    <phoneticPr fontId="3" type="noConversion"/>
  </si>
  <si>
    <t>입소자수용경비</t>
    <phoneticPr fontId="3" type="noConversion"/>
  </si>
  <si>
    <t>사무운영비</t>
    <phoneticPr fontId="3" type="noConversion"/>
  </si>
  <si>
    <t>인건비</t>
    <phoneticPr fontId="3" type="noConversion"/>
  </si>
  <si>
    <t>인건비</t>
    <phoneticPr fontId="3" type="noConversion"/>
  </si>
  <si>
    <t>사업운영비</t>
    <phoneticPr fontId="3" type="noConversion"/>
  </si>
  <si>
    <t>3월</t>
    <phoneticPr fontId="3" type="noConversion"/>
  </si>
  <si>
    <t>4월</t>
    <phoneticPr fontId="3" type="noConversion"/>
  </si>
  <si>
    <t>5월</t>
    <phoneticPr fontId="3" type="noConversion"/>
  </si>
  <si>
    <t>Box</t>
  </si>
  <si>
    <t>box</t>
  </si>
  <si>
    <t xml:space="preserve"> BOX</t>
  </si>
  <si>
    <t>가마</t>
    <phoneticPr fontId="3" type="noConversion"/>
  </si>
  <si>
    <t>BOX</t>
  </si>
  <si>
    <t xml:space="preserve">물티슈 </t>
    <phoneticPr fontId="3" type="noConversion"/>
  </si>
  <si>
    <t xml:space="preserve">쌀 </t>
    <phoneticPr fontId="3" type="noConversion"/>
  </si>
  <si>
    <t xml:space="preserve">비타500 </t>
    <phoneticPr fontId="3" type="noConversion"/>
  </si>
  <si>
    <t xml:space="preserve">손소독제 </t>
    <phoneticPr fontId="3" type="noConversion"/>
  </si>
  <si>
    <t>마스크</t>
    <phoneticPr fontId="3" type="noConversion"/>
  </si>
  <si>
    <t>EA</t>
    <phoneticPr fontId="3" type="noConversion"/>
  </si>
  <si>
    <t xml:space="preserve">요구르트 </t>
    <phoneticPr fontId="3" type="noConversion"/>
  </si>
  <si>
    <t xml:space="preserve">과자 </t>
    <phoneticPr fontId="3" type="noConversion"/>
  </si>
  <si>
    <t>box</t>
    <phoneticPr fontId="3" type="noConversion"/>
  </si>
  <si>
    <t>쌈채소</t>
    <phoneticPr fontId="3" type="noConversion"/>
  </si>
  <si>
    <t>EA</t>
    <phoneticPr fontId="3" type="noConversion"/>
  </si>
  <si>
    <t xml:space="preserve">어묵 </t>
    <phoneticPr fontId="3" type="noConversion"/>
  </si>
  <si>
    <t xml:space="preserve">숙주나물 </t>
    <phoneticPr fontId="3" type="noConversion"/>
  </si>
  <si>
    <t>용품</t>
    <phoneticPr fontId="3" type="noConversion"/>
  </si>
  <si>
    <t xml:space="preserve">국수 7kg </t>
    <phoneticPr fontId="3" type="noConversion"/>
  </si>
  <si>
    <t>바나나</t>
    <phoneticPr fontId="3" type="noConversion"/>
  </si>
  <si>
    <t>BOX</t>
    <phoneticPr fontId="3" type="noConversion"/>
  </si>
  <si>
    <t xml:space="preserve">마시는 요구르트 </t>
    <phoneticPr fontId="3" type="noConversion"/>
  </si>
  <si>
    <t>참외</t>
    <phoneticPr fontId="3" type="noConversion"/>
  </si>
  <si>
    <t xml:space="preserve">바나나 </t>
    <phoneticPr fontId="3" type="noConversion"/>
  </si>
  <si>
    <t xml:space="preserve">국수 </t>
    <phoneticPr fontId="3" type="noConversion"/>
  </si>
  <si>
    <t xml:space="preserve">김치 </t>
    <phoneticPr fontId="3" type="noConversion"/>
  </si>
  <si>
    <t>kg</t>
    <phoneticPr fontId="3" type="noConversion"/>
  </si>
  <si>
    <t xml:space="preserve">돈까스 </t>
    <phoneticPr fontId="3" type="noConversion"/>
  </si>
  <si>
    <t>월         계</t>
    <phoneticPr fontId="3" type="noConversion"/>
  </si>
  <si>
    <t>결산이자</t>
    <phoneticPr fontId="3" type="noConversion"/>
  </si>
  <si>
    <t>기타후원</t>
    <phoneticPr fontId="3" type="noConversion"/>
  </si>
  <si>
    <t>기타후원</t>
    <phoneticPr fontId="3" type="noConversion"/>
  </si>
  <si>
    <t>기타후원</t>
    <phoneticPr fontId="3" type="noConversion"/>
  </si>
  <si>
    <t>결산이자</t>
    <phoneticPr fontId="3" type="noConversion"/>
  </si>
  <si>
    <t>6월</t>
    <phoneticPr fontId="3" type="noConversion"/>
  </si>
  <si>
    <t>기저귀</t>
    <phoneticPr fontId="3" type="noConversion"/>
  </si>
  <si>
    <t>김치</t>
    <phoneticPr fontId="3" type="noConversion"/>
  </si>
  <si>
    <t>블루베리</t>
    <phoneticPr fontId="3" type="noConversion"/>
  </si>
  <si>
    <t>kg</t>
    <phoneticPr fontId="3" type="noConversion"/>
  </si>
  <si>
    <t>box</t>
    <phoneticPr fontId="3" type="noConversion"/>
  </si>
  <si>
    <t>kg</t>
    <phoneticPr fontId="3" type="noConversion"/>
  </si>
  <si>
    <t>box</t>
    <phoneticPr fontId="3" type="noConversion"/>
  </si>
  <si>
    <t>동심</t>
    <phoneticPr fontId="3" type="noConversion"/>
  </si>
  <si>
    <t>간식</t>
    <phoneticPr fontId="3" type="noConversion"/>
  </si>
  <si>
    <t>기타후원</t>
  </si>
  <si>
    <t>7월</t>
    <phoneticPr fontId="3" type="noConversion"/>
  </si>
  <si>
    <t>복숭아</t>
    <phoneticPr fontId="3" type="noConversion"/>
  </si>
  <si>
    <t>기저귀</t>
    <phoneticPr fontId="3" type="noConversion"/>
  </si>
  <si>
    <t>7월</t>
    <phoneticPr fontId="3" type="noConversion"/>
  </si>
  <si>
    <t>월         계</t>
    <phoneticPr fontId="3" type="noConversion"/>
  </si>
  <si>
    <t xml:space="preserve">삼계탕 </t>
    <phoneticPr fontId="3" type="noConversion"/>
  </si>
  <si>
    <t>8월</t>
    <phoneticPr fontId="3" type="noConversion"/>
  </si>
  <si>
    <t>삼계탕</t>
    <phoneticPr fontId="3" type="noConversion"/>
  </si>
  <si>
    <t>인건비</t>
    <phoneticPr fontId="3" type="noConversion"/>
  </si>
  <si>
    <t>사무운영비</t>
    <phoneticPr fontId="3" type="noConversion"/>
  </si>
  <si>
    <t>사업운영비</t>
    <phoneticPr fontId="3" type="noConversion"/>
  </si>
  <si>
    <t>국수 8kg</t>
  </si>
  <si>
    <t>포대</t>
    <phoneticPr fontId="3" type="noConversion"/>
  </si>
  <si>
    <t>9월</t>
    <phoneticPr fontId="3" type="noConversion"/>
  </si>
  <si>
    <t xml:space="preserve">떡 </t>
    <phoneticPr fontId="3" type="noConversion"/>
  </si>
  <si>
    <t>box</t>
    <phoneticPr fontId="3" type="noConversion"/>
  </si>
  <si>
    <t>에어매트</t>
    <phoneticPr fontId="3" type="noConversion"/>
  </si>
  <si>
    <t>EA</t>
    <phoneticPr fontId="3" type="noConversion"/>
  </si>
  <si>
    <t>11월</t>
    <phoneticPr fontId="3" type="noConversion"/>
  </si>
  <si>
    <t>마스크</t>
    <phoneticPr fontId="3" type="noConversion"/>
  </si>
  <si>
    <t>쌀</t>
    <phoneticPr fontId="3" type="noConversion"/>
  </si>
  <si>
    <t>kg</t>
    <phoneticPr fontId="3" type="noConversion"/>
  </si>
  <si>
    <t>공진단</t>
    <phoneticPr fontId="3" type="noConversion"/>
  </si>
  <si>
    <t>ea</t>
    <phoneticPr fontId="3" type="noConversion"/>
  </si>
  <si>
    <t>파스</t>
    <phoneticPr fontId="3" type="noConversion"/>
  </si>
  <si>
    <t>ea</t>
    <phoneticPr fontId="3" type="noConversion"/>
  </si>
  <si>
    <t>소체환</t>
    <phoneticPr fontId="3" type="noConversion"/>
  </si>
  <si>
    <t>ea</t>
    <phoneticPr fontId="3" type="noConversion"/>
  </si>
  <si>
    <t>쌍패탕</t>
    <phoneticPr fontId="3" type="noConversion"/>
  </si>
  <si>
    <t>ea</t>
    <phoneticPr fontId="3" type="noConversion"/>
  </si>
  <si>
    <t>11월</t>
    <phoneticPr fontId="3" type="noConversion"/>
  </si>
  <si>
    <t>인건비</t>
  </si>
  <si>
    <t>CMS총수수료</t>
    <phoneticPr fontId="3" type="noConversion"/>
  </si>
  <si>
    <t>1) 비지정후원금(금전) 수입 명세서                                                                                  (단위 : 원)</t>
    <phoneticPr fontId="3" type="noConversion"/>
  </si>
  <si>
    <t>12월</t>
    <phoneticPr fontId="3" type="noConversion"/>
  </si>
  <si>
    <t>소화기 받침대</t>
    <phoneticPr fontId="3" type="noConversion"/>
  </si>
  <si>
    <t>ea</t>
    <phoneticPr fontId="3" type="noConversion"/>
  </si>
  <si>
    <t>찹쌀</t>
    <phoneticPr fontId="3" type="noConversion"/>
  </si>
  <si>
    <t>팥</t>
    <phoneticPr fontId="3" type="noConversion"/>
  </si>
  <si>
    <t>되</t>
    <phoneticPr fontId="3" type="noConversion"/>
  </si>
  <si>
    <t>되</t>
    <phoneticPr fontId="3" type="noConversion"/>
  </si>
  <si>
    <t>12월</t>
    <phoneticPr fontId="3" type="noConversion"/>
  </si>
  <si>
    <t>나물</t>
    <phoneticPr fontId="3" type="noConversion"/>
  </si>
  <si>
    <t>법농스님</t>
    <phoneticPr fontId="3" type="noConversion"/>
  </si>
  <si>
    <t>보리빵</t>
    <phoneticPr fontId="3" type="noConversion"/>
  </si>
  <si>
    <t>무</t>
    <phoneticPr fontId="3" type="noConversion"/>
  </si>
  <si>
    <t xml:space="preserve">얼갈이 </t>
    <phoneticPr fontId="3" type="noConversion"/>
  </si>
  <si>
    <t>보리빵</t>
    <phoneticPr fontId="3" type="noConversion"/>
  </si>
  <si>
    <t>ea</t>
    <phoneticPr fontId="3" type="noConversion"/>
  </si>
  <si>
    <t>가마</t>
    <phoneticPr fontId="3" type="noConversion"/>
  </si>
  <si>
    <t>김분례</t>
    <phoneticPr fontId="3" type="noConversion"/>
  </si>
  <si>
    <t>김홍태</t>
    <phoneticPr fontId="3" type="noConversion"/>
  </si>
  <si>
    <t>김명옥</t>
    <phoneticPr fontId="3" type="noConversion"/>
  </si>
  <si>
    <t>배경달</t>
    <phoneticPr fontId="3" type="noConversion"/>
  </si>
  <si>
    <t>배정열</t>
    <phoneticPr fontId="3" type="noConversion"/>
  </si>
  <si>
    <t>밝은언덕노인요양원</t>
    <phoneticPr fontId="3" type="noConversion"/>
  </si>
  <si>
    <t>임광재</t>
    <phoneticPr fontId="3" type="noConversion"/>
  </si>
  <si>
    <t>김종욱</t>
    <phoneticPr fontId="3" type="noConversion"/>
  </si>
  <si>
    <t>한경희</t>
    <phoneticPr fontId="3" type="noConversion"/>
  </si>
  <si>
    <t>한성사법농스님</t>
    <phoneticPr fontId="3" type="noConversion"/>
  </si>
  <si>
    <t>대흥사법농스님</t>
    <phoneticPr fontId="3" type="noConversion"/>
  </si>
  <si>
    <t>미타사주지스님</t>
    <phoneticPr fontId="3" type="noConversion"/>
  </si>
  <si>
    <t>고재영</t>
    <phoneticPr fontId="3" type="noConversion"/>
  </si>
  <si>
    <t>최서웅</t>
    <phoneticPr fontId="3" type="noConversion"/>
  </si>
  <si>
    <t>정인숙</t>
    <phoneticPr fontId="3" type="noConversion"/>
  </si>
  <si>
    <t>조인푸드기저귀</t>
    <phoneticPr fontId="3" type="noConversion"/>
  </si>
  <si>
    <t>월           계</t>
    <phoneticPr fontId="3" type="noConversion"/>
  </si>
  <si>
    <t>보리빵</t>
    <phoneticPr fontId="3" type="noConversion"/>
  </si>
  <si>
    <t>법농스님</t>
    <phoneticPr fontId="3" type="noConversion"/>
  </si>
  <si>
    <t>권열</t>
    <phoneticPr fontId="3" type="noConversion"/>
  </si>
  <si>
    <t>신동수</t>
    <phoneticPr fontId="3" type="noConversion"/>
  </si>
  <si>
    <t>62주8961</t>
    <phoneticPr fontId="3" type="noConversion"/>
  </si>
  <si>
    <t>71누9169</t>
    <phoneticPr fontId="3" type="noConversion"/>
  </si>
  <si>
    <t>정정숙</t>
    <phoneticPr fontId="3" type="noConversion"/>
  </si>
  <si>
    <t>문호용</t>
    <phoneticPr fontId="3" type="noConversion"/>
  </si>
  <si>
    <t>월     계</t>
    <phoneticPr fontId="3" type="noConversion"/>
  </si>
  <si>
    <t>소     계</t>
    <phoneticPr fontId="3" type="noConversion"/>
  </si>
  <si>
    <t>법농스님</t>
    <phoneticPr fontId="3" type="noConversion"/>
  </si>
  <si>
    <t>용품</t>
    <phoneticPr fontId="3" type="noConversion"/>
  </si>
  <si>
    <t>간식</t>
    <phoneticPr fontId="3" type="noConversion"/>
  </si>
  <si>
    <t>수건</t>
    <phoneticPr fontId="3" type="noConversion"/>
  </si>
  <si>
    <t>EA</t>
    <phoneticPr fontId="3" type="noConversion"/>
  </si>
  <si>
    <t>평화사</t>
    <phoneticPr fontId="3" type="noConversion"/>
  </si>
  <si>
    <t>부식</t>
    <phoneticPr fontId="3" type="noConversion"/>
  </si>
  <si>
    <t>쌀</t>
    <phoneticPr fontId="3" type="noConversion"/>
  </si>
  <si>
    <t>가마</t>
    <phoneticPr fontId="3" type="noConversion"/>
  </si>
  <si>
    <t>1월</t>
    <phoneticPr fontId="3" type="noConversion"/>
  </si>
  <si>
    <t>월         계</t>
    <phoneticPr fontId="3" type="noConversion"/>
  </si>
  <si>
    <t>권열</t>
    <phoneticPr fontId="3" type="noConversion"/>
  </si>
  <si>
    <t>강성용</t>
    <phoneticPr fontId="3" type="noConversion"/>
  </si>
  <si>
    <t>이경기</t>
    <phoneticPr fontId="3" type="noConversion"/>
  </si>
  <si>
    <t>김분례</t>
    <phoneticPr fontId="3" type="noConversion"/>
  </si>
  <si>
    <t>주석진레미콘</t>
    <phoneticPr fontId="3" type="noConversion"/>
  </si>
  <si>
    <t>CMS사용료</t>
    <phoneticPr fontId="3" type="noConversion"/>
  </si>
  <si>
    <t>김홍태</t>
    <phoneticPr fontId="3" type="noConversion"/>
  </si>
  <si>
    <t>배정열</t>
    <phoneticPr fontId="3" type="noConversion"/>
  </si>
  <si>
    <t>김명옥</t>
    <phoneticPr fontId="3" type="noConversion"/>
  </si>
  <si>
    <t>장한미</t>
    <phoneticPr fontId="3" type="noConversion"/>
  </si>
  <si>
    <t>배경달</t>
    <phoneticPr fontId="3" type="noConversion"/>
  </si>
  <si>
    <t>임만빈</t>
    <phoneticPr fontId="3" type="noConversion"/>
  </si>
  <si>
    <t>대한불교조계종미타사</t>
    <phoneticPr fontId="3" type="noConversion"/>
  </si>
  <si>
    <t>최진영</t>
    <phoneticPr fontId="3" type="noConversion"/>
  </si>
  <si>
    <t>김종욱</t>
    <phoneticPr fontId="3" type="noConversion"/>
  </si>
  <si>
    <t>한경희</t>
    <phoneticPr fontId="3" type="noConversion"/>
  </si>
  <si>
    <t>청정행</t>
    <phoneticPr fontId="3" type="noConversion"/>
  </si>
  <si>
    <t>더글라스재단</t>
    <phoneticPr fontId="3" type="noConversion"/>
  </si>
  <si>
    <t>이천호</t>
    <phoneticPr fontId="3" type="noConversion"/>
  </si>
  <si>
    <t>이현주</t>
    <phoneticPr fontId="3" type="noConversion"/>
  </si>
  <si>
    <t>2021.02.24</t>
    <phoneticPr fontId="3" type="noConversion"/>
  </si>
  <si>
    <t>지정후원금</t>
    <phoneticPr fontId="3" type="noConversion"/>
  </si>
  <si>
    <t>2월</t>
    <phoneticPr fontId="3" type="noConversion"/>
  </si>
  <si>
    <t>동원떡집 (이명구)</t>
    <phoneticPr fontId="3" type="noConversion"/>
  </si>
  <si>
    <t>평화사</t>
    <phoneticPr fontId="3" type="noConversion"/>
  </si>
  <si>
    <t>미타사</t>
    <phoneticPr fontId="3" type="noConversion"/>
  </si>
  <si>
    <t>로얄장</t>
    <phoneticPr fontId="3" type="noConversion"/>
  </si>
  <si>
    <t>정우숙 어르신 사위</t>
    <phoneticPr fontId="3" type="noConversion"/>
  </si>
  <si>
    <t>중랑 건강 가정 · 다문화센터</t>
    <phoneticPr fontId="3" type="noConversion"/>
  </si>
  <si>
    <t>수건</t>
    <phoneticPr fontId="3" type="noConversion"/>
  </si>
  <si>
    <t>ea</t>
    <phoneticPr fontId="3" type="noConversion"/>
  </si>
  <si>
    <t>주식</t>
    <phoneticPr fontId="3" type="noConversion"/>
  </si>
  <si>
    <t>떡국</t>
    <phoneticPr fontId="3" type="noConversion"/>
  </si>
  <si>
    <t>box</t>
    <phoneticPr fontId="3" type="noConversion"/>
  </si>
  <si>
    <t>쌀</t>
    <phoneticPr fontId="3" type="noConversion"/>
  </si>
  <si>
    <t>가마</t>
    <phoneticPr fontId="3" type="noConversion"/>
  </si>
  <si>
    <t>주식</t>
    <phoneticPr fontId="3" type="noConversion"/>
  </si>
  <si>
    <t>가마</t>
    <phoneticPr fontId="3" type="noConversion"/>
  </si>
  <si>
    <t>말</t>
    <phoneticPr fontId="3" type="noConversion"/>
  </si>
  <si>
    <t>쌀밥</t>
    <phoneticPr fontId="3" type="noConversion"/>
  </si>
  <si>
    <t>상추</t>
    <phoneticPr fontId="3" type="noConversion"/>
  </si>
  <si>
    <t>가마</t>
    <phoneticPr fontId="3" type="noConversion"/>
  </si>
  <si>
    <t>자루</t>
    <phoneticPr fontId="3" type="noConversion"/>
  </si>
  <si>
    <t>수용기관경비</t>
    <phoneticPr fontId="3" type="noConversion"/>
  </si>
  <si>
    <t>권열</t>
    <phoneticPr fontId="3" type="noConversion"/>
  </si>
  <si>
    <t>강성용</t>
    <phoneticPr fontId="3" type="noConversion"/>
  </si>
  <si>
    <t>이경기</t>
    <phoneticPr fontId="3" type="noConversion"/>
  </si>
  <si>
    <t>정인숙</t>
    <phoneticPr fontId="3" type="noConversion"/>
  </si>
  <si>
    <t>조인푸드기저귀</t>
    <phoneticPr fontId="3" type="noConversion"/>
  </si>
  <si>
    <t>김홍태</t>
    <phoneticPr fontId="3" type="noConversion"/>
  </si>
  <si>
    <t>CMS사용료</t>
    <phoneticPr fontId="3" type="noConversion"/>
  </si>
  <si>
    <t>배정열</t>
    <phoneticPr fontId="3" type="noConversion"/>
  </si>
  <si>
    <t>주석진레미콘</t>
    <phoneticPr fontId="3" type="noConversion"/>
  </si>
  <si>
    <t>김명옥</t>
    <phoneticPr fontId="3" type="noConversion"/>
  </si>
  <si>
    <t>배경달</t>
    <phoneticPr fontId="3" type="noConversion"/>
  </si>
  <si>
    <t>임만빈</t>
    <phoneticPr fontId="3" type="noConversion"/>
  </si>
  <si>
    <t>김종욱</t>
    <phoneticPr fontId="3" type="noConversion"/>
  </si>
  <si>
    <t>한경희</t>
    <phoneticPr fontId="3" type="noConversion"/>
  </si>
  <si>
    <t>청정행</t>
    <phoneticPr fontId="3" type="noConversion"/>
  </si>
  <si>
    <t>이보림</t>
    <phoneticPr fontId="3" type="noConversion"/>
  </si>
  <si>
    <t>김우영</t>
    <phoneticPr fontId="3" type="noConversion"/>
  </si>
  <si>
    <t>정인숙</t>
    <phoneticPr fontId="3" type="noConversion"/>
  </si>
  <si>
    <t>강성용</t>
    <phoneticPr fontId="3" type="noConversion"/>
  </si>
  <si>
    <t>총CMS수수료</t>
    <phoneticPr fontId="3" type="noConversion"/>
  </si>
  <si>
    <t>기타후원</t>
    <phoneticPr fontId="3" type="noConversion"/>
  </si>
  <si>
    <t>수용비및수수료</t>
    <phoneticPr fontId="3" type="noConversion"/>
  </si>
  <si>
    <t>입소자수용경비</t>
    <phoneticPr fontId="3" type="noConversion"/>
  </si>
  <si>
    <t>수용기관경비</t>
    <phoneticPr fontId="3" type="noConversion"/>
  </si>
  <si>
    <t>다원 잔기지 떡</t>
    <phoneticPr fontId="3" type="noConversion"/>
  </si>
  <si>
    <t>떡</t>
    <phoneticPr fontId="3" type="noConversion"/>
  </si>
  <si>
    <t>장복화</t>
    <phoneticPr fontId="3" type="noConversion"/>
  </si>
  <si>
    <t>부식</t>
    <phoneticPr fontId="3" type="noConversion"/>
  </si>
  <si>
    <t>케일</t>
    <phoneticPr fontId="3" type="noConversion"/>
  </si>
  <si>
    <t>3월</t>
    <phoneticPr fontId="3" type="noConversion"/>
  </si>
  <si>
    <t>떡</t>
    <phoneticPr fontId="3" type="noConversion"/>
  </si>
  <si>
    <t>케일</t>
    <phoneticPr fontId="3" type="noConversion"/>
  </si>
  <si>
    <t>3월</t>
    <phoneticPr fontId="3" type="noConversion"/>
  </si>
  <si>
    <t>문호용</t>
    <phoneticPr fontId="3" type="noConversion"/>
  </si>
  <si>
    <t>신동수</t>
    <phoneticPr fontId="3" type="noConversion"/>
  </si>
  <si>
    <t>정정숙</t>
    <phoneticPr fontId="3" type="noConversion"/>
  </si>
  <si>
    <t>문호용</t>
    <phoneticPr fontId="3" type="noConversion"/>
  </si>
  <si>
    <t>국수 7kg</t>
    <phoneticPr fontId="3" type="noConversion"/>
  </si>
  <si>
    <t>국수 7kg</t>
    <phoneticPr fontId="3" type="noConversion"/>
  </si>
  <si>
    <t>월         계</t>
    <phoneticPr fontId="3" type="noConversion"/>
  </si>
  <si>
    <t>권열</t>
    <phoneticPr fontId="3" type="noConversion"/>
  </si>
  <si>
    <t>주석진레미콘</t>
    <phoneticPr fontId="3" type="noConversion"/>
  </si>
  <si>
    <t>조인푸드기저귀</t>
    <phoneticPr fontId="3" type="noConversion"/>
  </si>
  <si>
    <t>정수스님</t>
    <phoneticPr fontId="3" type="noConversion"/>
  </si>
  <si>
    <t>윤주희</t>
    <phoneticPr fontId="3" type="noConversion"/>
  </si>
  <si>
    <t>송명섭</t>
    <phoneticPr fontId="3" type="noConversion"/>
  </si>
  <si>
    <t>김우영</t>
    <phoneticPr fontId="3" type="noConversion"/>
  </si>
  <si>
    <t>CMS사용료</t>
    <phoneticPr fontId="3" type="noConversion"/>
  </si>
  <si>
    <t>배경달</t>
    <phoneticPr fontId="3" type="noConversion"/>
  </si>
  <si>
    <t>김명옥</t>
    <phoneticPr fontId="3" type="noConversion"/>
  </si>
  <si>
    <t>임만빈</t>
    <phoneticPr fontId="3" type="noConversion"/>
  </si>
  <si>
    <t>임광재</t>
    <phoneticPr fontId="3" type="noConversion"/>
  </si>
  <si>
    <t>정인숙</t>
    <phoneticPr fontId="3" type="noConversion"/>
  </si>
  <si>
    <t>대흥사주지스님</t>
    <phoneticPr fontId="3" type="noConversion"/>
  </si>
  <si>
    <t>강성용</t>
    <phoneticPr fontId="3" type="noConversion"/>
  </si>
  <si>
    <t>이경기</t>
    <phoneticPr fontId="3" type="noConversion"/>
  </si>
  <si>
    <t>CMS총수수료</t>
    <phoneticPr fontId="3" type="noConversion"/>
  </si>
  <si>
    <t>상명스님</t>
    <phoneticPr fontId="3" type="noConversion"/>
  </si>
  <si>
    <t>충북청과</t>
    <phoneticPr fontId="3" type="noConversion"/>
  </si>
  <si>
    <t>우리떡방앗간</t>
    <phoneticPr fontId="3" type="noConversion"/>
  </si>
  <si>
    <t>월         계</t>
    <phoneticPr fontId="3" type="noConversion"/>
  </si>
  <si>
    <t>권열</t>
    <phoneticPr fontId="3" type="noConversion"/>
  </si>
  <si>
    <t>김분례</t>
    <phoneticPr fontId="3" type="noConversion"/>
  </si>
  <si>
    <t>김홍태</t>
    <phoneticPr fontId="3" type="noConversion"/>
  </si>
  <si>
    <t>주석진레미콘</t>
    <phoneticPr fontId="3" type="noConversion"/>
  </si>
  <si>
    <t>김범석</t>
    <phoneticPr fontId="3" type="noConversion"/>
  </si>
  <si>
    <t>장한미</t>
    <phoneticPr fontId="3" type="noConversion"/>
  </si>
  <si>
    <t>김명옥</t>
    <phoneticPr fontId="3" type="noConversion"/>
  </si>
  <si>
    <t>배정열</t>
    <phoneticPr fontId="3" type="noConversion"/>
  </si>
  <si>
    <t>배경달</t>
    <phoneticPr fontId="3" type="noConversion"/>
  </si>
  <si>
    <t>임만빈</t>
    <phoneticPr fontId="3" type="noConversion"/>
  </si>
  <si>
    <t>조인푸드기저귀</t>
    <phoneticPr fontId="3" type="noConversion"/>
  </si>
  <si>
    <t>조인푸드두유</t>
    <phoneticPr fontId="3" type="noConversion"/>
  </si>
  <si>
    <t>충북청과</t>
    <phoneticPr fontId="3" type="noConversion"/>
  </si>
  <si>
    <t>청정행</t>
    <phoneticPr fontId="3" type="noConversion"/>
  </si>
  <si>
    <t>강성용</t>
    <phoneticPr fontId="3" type="noConversion"/>
  </si>
  <si>
    <t>이경기</t>
    <phoneticPr fontId="3" type="noConversion"/>
  </si>
  <si>
    <t>정인숙</t>
    <phoneticPr fontId="3" type="noConversion"/>
  </si>
  <si>
    <t>신동수</t>
    <phoneticPr fontId="3" type="noConversion"/>
  </si>
  <si>
    <t>정정숙</t>
    <phoneticPr fontId="3" type="noConversion"/>
  </si>
  <si>
    <t>문호용</t>
    <phoneticPr fontId="3" type="noConversion"/>
  </si>
  <si>
    <t>4월</t>
    <phoneticPr fontId="3" type="noConversion"/>
  </si>
  <si>
    <t>케일</t>
    <phoneticPr fontId="3" type="noConversion"/>
  </si>
  <si>
    <t>부식</t>
    <phoneticPr fontId="3" type="noConversion"/>
  </si>
  <si>
    <t>참사랑농장</t>
    <phoneticPr fontId="3" type="noConversion"/>
  </si>
  <si>
    <t>송로버섯</t>
    <phoneticPr fontId="3" type="noConversion"/>
  </si>
  <si>
    <t>복덕화</t>
    <phoneticPr fontId="3" type="noConversion"/>
  </si>
  <si>
    <t>box</t>
    <phoneticPr fontId="3" type="noConversion"/>
  </si>
  <si>
    <t>다원잔기지떡</t>
    <phoneticPr fontId="3" type="noConversion"/>
  </si>
  <si>
    <t>간식</t>
    <phoneticPr fontId="3" type="noConversion"/>
  </si>
  <si>
    <t>잔기지떡</t>
    <phoneticPr fontId="3" type="noConversion"/>
  </si>
  <si>
    <t>정수스님</t>
    <phoneticPr fontId="3" type="noConversion"/>
  </si>
  <si>
    <t>간식</t>
    <phoneticPr fontId="3" type="noConversion"/>
  </si>
  <si>
    <t>바나나</t>
    <phoneticPr fontId="3" type="noConversion"/>
  </si>
  <si>
    <t>강미자</t>
    <phoneticPr fontId="3" type="noConversion"/>
  </si>
  <si>
    <t>부식</t>
    <phoneticPr fontId="3" type="noConversion"/>
  </si>
  <si>
    <t>상추</t>
    <phoneticPr fontId="3" type="noConversion"/>
  </si>
  <si>
    <t>복덕화</t>
    <phoneticPr fontId="3" type="noConversion"/>
  </si>
  <si>
    <t>부식</t>
    <phoneticPr fontId="3" type="noConversion"/>
  </si>
  <si>
    <t>야채</t>
    <phoneticPr fontId="3" type="noConversion"/>
  </si>
  <si>
    <t>box</t>
    <phoneticPr fontId="3" type="noConversion"/>
  </si>
  <si>
    <t>권열</t>
    <phoneticPr fontId="3" type="noConversion"/>
  </si>
  <si>
    <t>김분례</t>
    <phoneticPr fontId="3" type="noConversion"/>
  </si>
  <si>
    <t>그린비코퍼레이션</t>
    <phoneticPr fontId="3" type="noConversion"/>
  </si>
  <si>
    <t>김홍태</t>
    <phoneticPr fontId="3" type="noConversion"/>
  </si>
  <si>
    <t>조인푸드기저귀</t>
    <phoneticPr fontId="3" type="noConversion"/>
  </si>
  <si>
    <t>주석진레미콘</t>
    <phoneticPr fontId="3" type="noConversion"/>
  </si>
  <si>
    <t>CMS사용료</t>
    <phoneticPr fontId="3" type="noConversion"/>
  </si>
  <si>
    <t>배정열</t>
    <phoneticPr fontId="3" type="noConversion"/>
  </si>
  <si>
    <t>김명옥</t>
    <phoneticPr fontId="3" type="noConversion"/>
  </si>
  <si>
    <t>배경달</t>
    <phoneticPr fontId="3" type="noConversion"/>
  </si>
  <si>
    <t>임만빈</t>
    <phoneticPr fontId="3" type="noConversion"/>
  </si>
  <si>
    <t>조인푸드두유</t>
    <phoneticPr fontId="3" type="noConversion"/>
  </si>
  <si>
    <t>이수연</t>
    <phoneticPr fontId="3" type="noConversion"/>
  </si>
  <si>
    <t>이지연</t>
    <phoneticPr fontId="3" type="noConversion"/>
  </si>
  <si>
    <t>이호준</t>
    <phoneticPr fontId="3" type="noConversion"/>
  </si>
  <si>
    <t>결산이자</t>
    <phoneticPr fontId="3" type="noConversion"/>
  </si>
  <si>
    <t>예금이자</t>
    <phoneticPr fontId="3" type="noConversion"/>
  </si>
  <si>
    <t>결산법인세</t>
    <phoneticPr fontId="3" type="noConversion"/>
  </si>
  <si>
    <t>결산지방세</t>
    <phoneticPr fontId="3" type="noConversion"/>
  </si>
  <si>
    <t>청정행</t>
    <phoneticPr fontId="3" type="noConversion"/>
  </si>
  <si>
    <t>삼회사주지스님</t>
    <phoneticPr fontId="3" type="noConversion"/>
  </si>
  <si>
    <t>이득용</t>
    <phoneticPr fontId="3" type="noConversion"/>
  </si>
  <si>
    <t>유순남</t>
    <phoneticPr fontId="3" type="noConversion"/>
  </si>
  <si>
    <t>정인숙</t>
    <phoneticPr fontId="3" type="noConversion"/>
  </si>
  <si>
    <t>강성용</t>
    <phoneticPr fontId="3" type="noConversion"/>
  </si>
  <si>
    <t>이경기</t>
    <phoneticPr fontId="3" type="noConversion"/>
  </si>
  <si>
    <t>조인푸드기저귀</t>
    <phoneticPr fontId="3" type="noConversion"/>
  </si>
  <si>
    <t>조인푸드두유</t>
    <phoneticPr fontId="3" type="noConversion"/>
  </si>
  <si>
    <t>CMS수수료</t>
    <phoneticPr fontId="3" type="noConversion"/>
  </si>
  <si>
    <t>CMS사용료</t>
    <phoneticPr fontId="3" type="noConversion"/>
  </si>
  <si>
    <t>CMS수수료</t>
    <phoneticPr fontId="3" type="noConversion"/>
  </si>
  <si>
    <t>예금이자</t>
    <phoneticPr fontId="3" type="noConversion"/>
  </si>
  <si>
    <t>6월</t>
    <phoneticPr fontId="3" type="noConversion"/>
  </si>
  <si>
    <t>떠먹는요구르트</t>
    <phoneticPr fontId="3" type="noConversion"/>
  </si>
  <si>
    <t>권인숙</t>
    <phoneticPr fontId="3" type="noConversion"/>
  </si>
  <si>
    <t>EA</t>
    <phoneticPr fontId="3" type="noConversion"/>
  </si>
  <si>
    <t>법농스님</t>
    <phoneticPr fontId="3" type="noConversion"/>
  </si>
  <si>
    <t>열무 오이</t>
    <phoneticPr fontId="3" type="noConversion"/>
  </si>
  <si>
    <t>오이 열무</t>
    <phoneticPr fontId="3" type="noConversion"/>
  </si>
  <si>
    <t>수퍼백</t>
    <phoneticPr fontId="3" type="noConversion"/>
  </si>
  <si>
    <t>EA</t>
    <phoneticPr fontId="3" type="noConversion"/>
  </si>
  <si>
    <t>신동수</t>
    <phoneticPr fontId="3" type="noConversion"/>
  </si>
  <si>
    <t>정정숙</t>
    <phoneticPr fontId="3" type="noConversion"/>
  </si>
  <si>
    <t>문호용</t>
    <phoneticPr fontId="3" type="noConversion"/>
  </si>
  <si>
    <t>운영비</t>
    <phoneticPr fontId="3" type="noConversion"/>
  </si>
  <si>
    <t>권열</t>
    <phoneticPr fontId="3" type="noConversion"/>
  </si>
  <si>
    <t>김분례</t>
    <phoneticPr fontId="3" type="noConversion"/>
  </si>
  <si>
    <t>김홍태</t>
    <phoneticPr fontId="3" type="noConversion"/>
  </si>
  <si>
    <t>장한미</t>
    <phoneticPr fontId="3" type="noConversion"/>
  </si>
  <si>
    <t>후원금</t>
    <phoneticPr fontId="3" type="noConversion"/>
  </si>
  <si>
    <t>김명옥</t>
    <phoneticPr fontId="3" type="noConversion"/>
  </si>
  <si>
    <t>배정열</t>
    <phoneticPr fontId="3" type="noConversion"/>
  </si>
  <si>
    <t>임만빈</t>
    <phoneticPr fontId="3" type="noConversion"/>
  </si>
  <si>
    <t>박종준</t>
    <phoneticPr fontId="3" type="noConversion"/>
  </si>
  <si>
    <t>이가윤</t>
    <phoneticPr fontId="3" type="noConversion"/>
  </si>
  <si>
    <t>한경희</t>
    <phoneticPr fontId="3" type="noConversion"/>
  </si>
  <si>
    <t>이계오</t>
    <phoneticPr fontId="3" type="noConversion"/>
  </si>
  <si>
    <t>청정행</t>
    <phoneticPr fontId="3" type="noConversion"/>
  </si>
  <si>
    <t>남영가축병원</t>
    <phoneticPr fontId="3" type="noConversion"/>
  </si>
  <si>
    <t>이창용</t>
    <phoneticPr fontId="3" type="noConversion"/>
  </si>
  <si>
    <t>유복열</t>
    <phoneticPr fontId="3" type="noConversion"/>
  </si>
  <si>
    <t>이수연</t>
    <phoneticPr fontId="3" type="noConversion"/>
  </si>
  <si>
    <t>이지연</t>
    <phoneticPr fontId="3" type="noConversion"/>
  </si>
  <si>
    <t>이호준</t>
    <phoneticPr fontId="3" type="noConversion"/>
  </si>
  <si>
    <t>이경희</t>
    <phoneticPr fontId="3" type="noConversion"/>
  </si>
  <si>
    <t>미타사주지스님</t>
    <phoneticPr fontId="3" type="noConversion"/>
  </si>
  <si>
    <t>삼회사주지스님</t>
    <phoneticPr fontId="3" type="noConversion"/>
  </si>
  <si>
    <t>유순남</t>
    <phoneticPr fontId="3" type="noConversion"/>
  </si>
  <si>
    <t>정인숙</t>
    <phoneticPr fontId="3" type="noConversion"/>
  </si>
  <si>
    <t>김분례</t>
    <phoneticPr fontId="3" type="noConversion"/>
  </si>
  <si>
    <t>다원잔기지떡</t>
    <phoneticPr fontId="3" type="noConversion"/>
  </si>
  <si>
    <t>간식</t>
    <phoneticPr fontId="3" type="noConversion"/>
  </si>
  <si>
    <t xml:space="preserve">잔기지떡 </t>
    <phoneticPr fontId="3" type="noConversion"/>
  </si>
  <si>
    <t>지영수</t>
    <phoneticPr fontId="3" type="noConversion"/>
  </si>
  <si>
    <t>복숭아</t>
    <phoneticPr fontId="3" type="noConversion"/>
  </si>
  <si>
    <t>장교순요양보호사선생님 지인</t>
    <phoneticPr fontId="3" type="noConversion"/>
  </si>
  <si>
    <t>수박</t>
    <phoneticPr fontId="3" type="noConversion"/>
  </si>
  <si>
    <t>EM소독약</t>
    <phoneticPr fontId="3" type="noConversion"/>
  </si>
  <si>
    <t>용품</t>
    <phoneticPr fontId="3" type="noConversion"/>
  </si>
  <si>
    <t>장차남어르신 보호자분</t>
    <phoneticPr fontId="3" type="noConversion"/>
  </si>
  <si>
    <t>간식</t>
    <phoneticPr fontId="3" type="noConversion"/>
  </si>
  <si>
    <t>방울토마토</t>
    <phoneticPr fontId="3" type="noConversion"/>
  </si>
  <si>
    <t>BOX</t>
    <phoneticPr fontId="3" type="noConversion"/>
  </si>
  <si>
    <t>장복화</t>
    <phoneticPr fontId="3" type="noConversion"/>
  </si>
  <si>
    <t>부식</t>
    <phoneticPr fontId="3" type="noConversion"/>
  </si>
  <si>
    <t>오이, 아욱</t>
    <phoneticPr fontId="3" type="noConversion"/>
  </si>
  <si>
    <t>BOX</t>
    <phoneticPr fontId="3" type="noConversion"/>
  </si>
  <si>
    <t>이천분어르신 보호자분</t>
    <phoneticPr fontId="3" type="noConversion"/>
  </si>
  <si>
    <t>복숭아</t>
    <phoneticPr fontId="3" type="noConversion"/>
  </si>
  <si>
    <t>김영아</t>
    <phoneticPr fontId="3" type="noConversion"/>
  </si>
  <si>
    <t>주식</t>
    <phoneticPr fontId="3" type="noConversion"/>
  </si>
  <si>
    <t>7월</t>
    <phoneticPr fontId="3" type="noConversion"/>
  </si>
  <si>
    <t>한마음산원</t>
    <phoneticPr fontId="3" type="noConversion"/>
  </si>
  <si>
    <t>상명스님</t>
    <phoneticPr fontId="3" type="noConversion"/>
  </si>
  <si>
    <t>권열</t>
    <phoneticPr fontId="3" type="noConversion"/>
  </si>
  <si>
    <t>최진석</t>
    <phoneticPr fontId="3" type="noConversion"/>
  </si>
  <si>
    <t>강성용</t>
    <phoneticPr fontId="3" type="noConversion"/>
  </si>
  <si>
    <t>이경기</t>
    <phoneticPr fontId="3" type="noConversion"/>
  </si>
  <si>
    <t>김홍태</t>
    <phoneticPr fontId="3" type="noConversion"/>
  </si>
  <si>
    <t>주석진레미콘</t>
    <phoneticPr fontId="3" type="noConversion"/>
  </si>
  <si>
    <t>CMS사용료</t>
    <phoneticPr fontId="3" type="noConversion"/>
  </si>
  <si>
    <t>조인푸드 기저귀</t>
    <phoneticPr fontId="3" type="noConversion"/>
  </si>
  <si>
    <t>김명옥</t>
    <phoneticPr fontId="3" type="noConversion"/>
  </si>
  <si>
    <t>배정열</t>
    <phoneticPr fontId="3" type="noConversion"/>
  </si>
  <si>
    <t>임만빈</t>
    <phoneticPr fontId="3" type="noConversion"/>
  </si>
  <si>
    <t>장한미</t>
    <phoneticPr fontId="3" type="noConversion"/>
  </si>
  <si>
    <t>배경달</t>
    <phoneticPr fontId="3" type="noConversion"/>
  </si>
  <si>
    <t>유순남</t>
    <phoneticPr fontId="3" type="noConversion"/>
  </si>
  <si>
    <t>한경희</t>
    <phoneticPr fontId="3" type="noConversion"/>
  </si>
  <si>
    <t>이계오</t>
    <phoneticPr fontId="3" type="noConversion"/>
  </si>
  <si>
    <t>청정행</t>
    <phoneticPr fontId="3" type="noConversion"/>
  </si>
  <si>
    <t>정인숙</t>
    <phoneticPr fontId="3" type="noConversion"/>
  </si>
  <si>
    <t>강성용</t>
    <phoneticPr fontId="3" type="noConversion"/>
  </si>
  <si>
    <t>이경기</t>
    <phoneticPr fontId="3" type="noConversion"/>
  </si>
  <si>
    <t>CMS수수료</t>
    <phoneticPr fontId="3" type="noConversion"/>
  </si>
  <si>
    <t>입소자수용경비</t>
    <phoneticPr fontId="3" type="noConversion"/>
  </si>
  <si>
    <t>수용기관경비</t>
    <phoneticPr fontId="3" type="noConversion"/>
  </si>
  <si>
    <t>8월</t>
    <phoneticPr fontId="3" type="noConversion"/>
  </si>
  <si>
    <t>지영수</t>
    <phoneticPr fontId="3" type="noConversion"/>
  </si>
  <si>
    <t>연광수</t>
    <phoneticPr fontId="3" type="noConversion"/>
  </si>
  <si>
    <t>부식</t>
    <phoneticPr fontId="3" type="noConversion"/>
  </si>
  <si>
    <t>깻잎</t>
    <phoneticPr fontId="3" type="noConversion"/>
  </si>
  <si>
    <t>자루</t>
    <phoneticPr fontId="3" type="noConversion"/>
  </si>
  <si>
    <t>복숭아</t>
    <phoneticPr fontId="3" type="noConversion"/>
  </si>
  <si>
    <t>box</t>
    <phoneticPr fontId="3" type="noConversion"/>
  </si>
  <si>
    <t>8월</t>
    <phoneticPr fontId="3" type="noConversion"/>
  </si>
  <si>
    <t>권열</t>
  </si>
  <si>
    <t>CMS집금</t>
  </si>
  <si>
    <t>김분례</t>
  </si>
  <si>
    <t>020-김홍태</t>
  </si>
  <si>
    <t>주석진레미콘</t>
  </si>
  <si>
    <t>ＣＭＳ사용료</t>
  </si>
  <si>
    <t>이상돈</t>
  </si>
  <si>
    <t>메디엠침대수리</t>
  </si>
  <si>
    <t>김명옥</t>
  </si>
  <si>
    <t>배정열</t>
  </si>
  <si>
    <t>배경달</t>
  </si>
  <si>
    <t>임만빈</t>
  </si>
  <si>
    <t>청정행</t>
  </si>
  <si>
    <t>유순남</t>
  </si>
  <si>
    <t>조인푸드두유</t>
  </si>
  <si>
    <t>장한미</t>
  </si>
  <si>
    <t>한경희</t>
  </si>
  <si>
    <t>이계오</t>
  </si>
  <si>
    <t>김우영</t>
  </si>
  <si>
    <t>정인숙</t>
  </si>
  <si>
    <t>옥천송림사</t>
    <phoneticPr fontId="3" type="noConversion"/>
  </si>
  <si>
    <t>대구지회장</t>
    <phoneticPr fontId="3" type="noConversion"/>
  </si>
  <si>
    <t>지회장회</t>
    <phoneticPr fontId="3" type="noConversion"/>
  </si>
  <si>
    <t>비구니회회장</t>
    <phoneticPr fontId="3" type="noConversion"/>
  </si>
  <si>
    <t>전국비구니회장</t>
    <phoneticPr fontId="3" type="noConversion"/>
  </si>
  <si>
    <t>강성용</t>
    <phoneticPr fontId="3" type="noConversion"/>
  </si>
  <si>
    <t>이경기</t>
    <phoneticPr fontId="3" type="noConversion"/>
  </si>
  <si>
    <t>김분례</t>
    <phoneticPr fontId="3" type="noConversion"/>
  </si>
  <si>
    <t>약산사 법정스님</t>
    <phoneticPr fontId="3" type="noConversion"/>
  </si>
  <si>
    <t>주식</t>
    <phoneticPr fontId="3" type="noConversion"/>
  </si>
  <si>
    <t>쌀국수 300ea</t>
    <phoneticPr fontId="3" type="noConversion"/>
  </si>
  <si>
    <t>파인애플</t>
    <phoneticPr fontId="3" type="noConversion"/>
  </si>
  <si>
    <t>태백청과</t>
    <phoneticPr fontId="3" type="noConversion"/>
  </si>
  <si>
    <t>9월</t>
    <phoneticPr fontId="3" type="noConversion"/>
  </si>
  <si>
    <t>엄주동</t>
  </si>
  <si>
    <t>방송자</t>
  </si>
  <si>
    <t>조인푸드기저귀</t>
  </si>
  <si>
    <t>김진운</t>
  </si>
  <si>
    <t>휴대전화집금</t>
  </si>
  <si>
    <t>이용희</t>
  </si>
  <si>
    <t>익명</t>
    <phoneticPr fontId="3" type="noConversion"/>
  </si>
  <si>
    <t>형우스님</t>
    <phoneticPr fontId="3" type="noConversion"/>
  </si>
  <si>
    <t>월         계</t>
    <phoneticPr fontId="3" type="noConversion"/>
  </si>
  <si>
    <t xml:space="preserve"> </t>
    <phoneticPr fontId="3" type="noConversion"/>
  </si>
  <si>
    <t>잔기지떡</t>
    <phoneticPr fontId="3" type="noConversion"/>
  </si>
  <si>
    <t>간식</t>
    <phoneticPr fontId="3" type="noConversion"/>
  </si>
  <si>
    <t xml:space="preserve">잔기지떡 </t>
    <phoneticPr fontId="3" type="noConversion"/>
  </si>
  <si>
    <t>메디웰아이엔씨</t>
    <phoneticPr fontId="3" type="noConversion"/>
  </si>
  <si>
    <t>부식</t>
    <phoneticPr fontId="3" type="noConversion"/>
  </si>
  <si>
    <t>당뇨식</t>
    <phoneticPr fontId="3" type="noConversion"/>
  </si>
  <si>
    <t>프로틴</t>
    <phoneticPr fontId="3" type="noConversion"/>
  </si>
  <si>
    <t>구수한맛</t>
    <phoneticPr fontId="3" type="noConversion"/>
  </si>
  <si>
    <t>화이바 플러스</t>
    <phoneticPr fontId="3" type="noConversion"/>
  </si>
  <si>
    <t>티에프</t>
    <phoneticPr fontId="3" type="noConversion"/>
  </si>
  <si>
    <t>2021/11/30</t>
  </si>
  <si>
    <t>2021/11/29</t>
  </si>
  <si>
    <t>2021/11/26</t>
  </si>
  <si>
    <t>2021/11/25</t>
  </si>
  <si>
    <t>2021/11/24</t>
  </si>
  <si>
    <t>2021/11/22</t>
  </si>
  <si>
    <t>2021/11/19</t>
  </si>
  <si>
    <t>2021/11/18</t>
  </si>
  <si>
    <t>2021/11/17</t>
  </si>
  <si>
    <t>2021/11/15</t>
  </si>
  <si>
    <t>2021/11/14</t>
  </si>
  <si>
    <t>2021/11/12</t>
  </si>
  <si>
    <t>2021/11/10</t>
  </si>
  <si>
    <t>2021/11/08</t>
  </si>
  <si>
    <t>2021/11/06</t>
  </si>
  <si>
    <t>2021/11/05</t>
  </si>
  <si>
    <t>2021/11/03</t>
  </si>
  <si>
    <t>2021/11/01</t>
  </si>
  <si>
    <t>정기후원서승석</t>
  </si>
  <si>
    <t>이경기</t>
  </si>
  <si>
    <t>강성용</t>
  </si>
  <si>
    <t>홍순영</t>
  </si>
  <si>
    <t>서은호(생일후원금)</t>
  </si>
  <si>
    <t>조인푸드기저귀</t>
    <phoneticPr fontId="3" type="noConversion"/>
  </si>
  <si>
    <t>농협하나로마트</t>
    <phoneticPr fontId="3" type="noConversion"/>
  </si>
  <si>
    <t>정수스님</t>
    <phoneticPr fontId="3" type="noConversion"/>
  </si>
  <si>
    <t>자현스님</t>
    <phoneticPr fontId="3" type="noConversion"/>
  </si>
  <si>
    <t>애터미 주식회사</t>
    <phoneticPr fontId="3" type="noConversion"/>
  </si>
  <si>
    <t>강미자</t>
    <phoneticPr fontId="3" type="noConversion"/>
  </si>
  <si>
    <t>도인순</t>
    <phoneticPr fontId="3" type="noConversion"/>
  </si>
  <si>
    <t>장복화</t>
    <phoneticPr fontId="3" type="noConversion"/>
  </si>
  <si>
    <t>감곡연화보살</t>
    <phoneticPr fontId="3" type="noConversion"/>
  </si>
  <si>
    <t>부식</t>
    <phoneticPr fontId="3" type="noConversion"/>
  </si>
  <si>
    <t>주식</t>
    <phoneticPr fontId="3" type="noConversion"/>
  </si>
  <si>
    <t>부식</t>
    <phoneticPr fontId="3" type="noConversion"/>
  </si>
  <si>
    <t>간식</t>
    <phoneticPr fontId="3" type="noConversion"/>
  </si>
  <si>
    <t>두유</t>
    <phoneticPr fontId="3" type="noConversion"/>
  </si>
  <si>
    <t>쌀</t>
    <phoneticPr fontId="3" type="noConversion"/>
  </si>
  <si>
    <t>가마니</t>
    <phoneticPr fontId="3" type="noConversion"/>
  </si>
  <si>
    <t>표고버섯</t>
    <phoneticPr fontId="3" type="noConversion"/>
  </si>
  <si>
    <t>열무</t>
    <phoneticPr fontId="3" type="noConversion"/>
  </si>
  <si>
    <t>자루</t>
    <phoneticPr fontId="3" type="noConversion"/>
  </si>
  <si>
    <t>사과</t>
    <phoneticPr fontId="3" type="noConversion"/>
  </si>
  <si>
    <t>배추</t>
    <phoneticPr fontId="3" type="noConversion"/>
  </si>
  <si>
    <t>무</t>
    <phoneticPr fontId="3" type="noConversion"/>
  </si>
  <si>
    <t>11월</t>
    <phoneticPr fontId="3" type="noConversion"/>
  </si>
  <si>
    <t>강경희</t>
  </si>
  <si>
    <t>이상돈생일후원금</t>
  </si>
  <si>
    <t>엄수동</t>
  </si>
  <si>
    <t>장홍원</t>
  </si>
  <si>
    <t>김은미</t>
  </si>
  <si>
    <t>최은옥</t>
  </si>
  <si>
    <t>예금이자</t>
  </si>
  <si>
    <t>결산법인세</t>
  </si>
  <si>
    <t>결산지방세</t>
  </si>
  <si>
    <t xml:space="preserve">월        계 </t>
    <phoneticPr fontId="3" type="noConversion"/>
  </si>
  <si>
    <t>기업체협의회</t>
    <phoneticPr fontId="3" type="noConversion"/>
  </si>
  <si>
    <t>정상순</t>
    <phoneticPr fontId="3" type="noConversion"/>
  </si>
  <si>
    <t>이영남</t>
    <phoneticPr fontId="3" type="noConversion"/>
  </si>
  <si>
    <t>결산이자</t>
    <phoneticPr fontId="3" type="noConversion"/>
  </si>
  <si>
    <t>예금이자</t>
    <phoneticPr fontId="3" type="noConversion"/>
  </si>
  <si>
    <t>동완모친</t>
    <phoneticPr fontId="3" type="noConversion"/>
  </si>
  <si>
    <t>연화보살</t>
    <phoneticPr fontId="3" type="noConversion"/>
  </si>
  <si>
    <t>이완우</t>
    <phoneticPr fontId="3" type="noConversion"/>
  </si>
  <si>
    <t>제주도 보살님</t>
    <phoneticPr fontId="3" type="noConversion"/>
  </si>
  <si>
    <t>12월</t>
    <phoneticPr fontId="3" type="noConversion"/>
  </si>
  <si>
    <t>부식</t>
    <phoneticPr fontId="3" type="noConversion"/>
  </si>
  <si>
    <t>간식</t>
    <phoneticPr fontId="3" type="noConversion"/>
  </si>
  <si>
    <t>주식</t>
    <phoneticPr fontId="3" type="noConversion"/>
  </si>
  <si>
    <t>간식</t>
    <phoneticPr fontId="3" type="noConversion"/>
  </si>
  <si>
    <t xml:space="preserve">귤 </t>
    <phoneticPr fontId="3" type="noConversion"/>
  </si>
  <si>
    <t>box</t>
    <phoneticPr fontId="3" type="noConversion"/>
  </si>
  <si>
    <t>쌀</t>
    <phoneticPr fontId="3" type="noConversion"/>
  </si>
  <si>
    <t>포대</t>
    <phoneticPr fontId="3" type="noConversion"/>
  </si>
  <si>
    <t>사과</t>
    <phoneticPr fontId="3" type="noConversion"/>
  </si>
  <si>
    <t>box</t>
    <phoneticPr fontId="3" type="noConversion"/>
  </si>
  <si>
    <t>두부</t>
    <phoneticPr fontId="3" type="noConversion"/>
  </si>
  <si>
    <t>말</t>
    <phoneticPr fontId="3" type="noConversion"/>
  </si>
  <si>
    <t>비지</t>
    <phoneticPr fontId="3" type="noConversion"/>
  </si>
  <si>
    <t>kg</t>
    <phoneticPr fontId="3" type="noConversion"/>
  </si>
  <si>
    <t>다원</t>
    <phoneticPr fontId="3" type="noConversion"/>
  </si>
  <si>
    <t>2. 2022년 밝은언덕노인요양원 후원금 수입 · 지출 내역</t>
    <phoneticPr fontId="3" type="noConversion"/>
  </si>
  <si>
    <t>2-1. 2022년 밝은언덕 노인요양원 후원금 월별정산</t>
    <phoneticPr fontId="3" type="noConversion"/>
  </si>
  <si>
    <t>2-2. 2022년 밝은언덕노인요양원 후원금 세입 계정 별 세출 계정</t>
    <phoneticPr fontId="3" type="noConversion"/>
  </si>
  <si>
    <t>2-4. 2022년 밝은언덕노인요양원 후원금 세입 계정 별 세출 계정</t>
    <phoneticPr fontId="3" type="noConversion"/>
  </si>
  <si>
    <t>1. 2022년 사회복지법인 밝은언덕 후원금 수입 · 지출 내역</t>
    <phoneticPr fontId="3" type="noConversion"/>
  </si>
  <si>
    <t>1-1. 2022년 사회복지법인 밝은언덕 후원금 월별정산</t>
    <phoneticPr fontId="3" type="noConversion"/>
  </si>
  <si>
    <t>1-2. 2022년 사회복지법인 밝은언덕 후원금 세입 계정 별 세출 계정</t>
    <phoneticPr fontId="3" type="noConversion"/>
  </si>
  <si>
    <t>2021년
이월금</t>
    <phoneticPr fontId="13" type="noConversion"/>
  </si>
  <si>
    <t>2022년</t>
    <phoneticPr fontId="13" type="noConversion"/>
  </si>
  <si>
    <t>2021년   이월금</t>
    <phoneticPr fontId="13" type="noConversion"/>
  </si>
  <si>
    <t>정기후원나형용</t>
  </si>
  <si>
    <t>덕인당쌍화탕</t>
  </si>
  <si>
    <t>임광재</t>
  </si>
  <si>
    <t>이진우</t>
  </si>
  <si>
    <t>1월</t>
    <phoneticPr fontId="3" type="noConversion"/>
  </si>
  <si>
    <t>충북도청 후원품</t>
    <phoneticPr fontId="3" type="noConversion"/>
  </si>
  <si>
    <t>홍인표</t>
    <phoneticPr fontId="3" type="noConversion"/>
  </si>
  <si>
    <t>기저귀</t>
    <phoneticPr fontId="3" type="noConversion"/>
  </si>
  <si>
    <t>최홍식어르신보호자분</t>
    <phoneticPr fontId="3" type="noConversion"/>
  </si>
  <si>
    <t>더불어민주당  임호선 국회의원</t>
    <phoneticPr fontId="3" type="noConversion"/>
  </si>
  <si>
    <t>쌀</t>
    <phoneticPr fontId="3" type="noConversion"/>
  </si>
  <si>
    <t>kg</t>
    <phoneticPr fontId="3" type="noConversion"/>
  </si>
  <si>
    <t>장교순</t>
    <phoneticPr fontId="3" type="noConversion"/>
  </si>
  <si>
    <t>대흥주식회사</t>
    <phoneticPr fontId="3" type="noConversion"/>
  </si>
  <si>
    <t>박한병</t>
    <phoneticPr fontId="3" type="noConversion"/>
  </si>
  <si>
    <t>최광섭</t>
    <phoneticPr fontId="3" type="noConversion"/>
  </si>
  <si>
    <t>조인푸드 두유</t>
    <phoneticPr fontId="3" type="noConversion"/>
  </si>
  <si>
    <t>월         계</t>
    <phoneticPr fontId="3" type="noConversion"/>
  </si>
  <si>
    <t>비지정후원금</t>
    <phoneticPr fontId="3" type="noConversion"/>
  </si>
  <si>
    <t>ＣＭＳ수수료</t>
    <phoneticPr fontId="3" type="noConversion"/>
  </si>
  <si>
    <t>입소자수용경비</t>
    <phoneticPr fontId="3" type="noConversion"/>
  </si>
  <si>
    <t>사무운영비</t>
    <phoneticPr fontId="3" type="noConversion"/>
  </si>
  <si>
    <t>수용기관경비</t>
    <phoneticPr fontId="3" type="noConversion"/>
  </si>
  <si>
    <t>휴지 10롤</t>
    <phoneticPr fontId="3" type="noConversion"/>
  </si>
  <si>
    <t>이현주</t>
  </si>
  <si>
    <t>최서웅</t>
  </si>
  <si>
    <t>최진영</t>
  </si>
  <si>
    <t>나정숙</t>
    <phoneticPr fontId="3" type="noConversion"/>
  </si>
  <si>
    <t>이영남</t>
    <phoneticPr fontId="3" type="noConversion"/>
  </si>
  <si>
    <t>김홍태</t>
    <phoneticPr fontId="3" type="noConversion"/>
  </si>
  <si>
    <t>복덕화</t>
    <phoneticPr fontId="3" type="noConversion"/>
  </si>
  <si>
    <t>청주 평화사</t>
    <phoneticPr fontId="3" type="noConversion"/>
  </si>
  <si>
    <t>형운스님</t>
    <phoneticPr fontId="3" type="noConversion"/>
  </si>
  <si>
    <t>사무장님</t>
    <phoneticPr fontId="3" type="noConversion"/>
  </si>
  <si>
    <t>완주 안심사 주지스님</t>
    <phoneticPr fontId="3" type="noConversion"/>
  </si>
  <si>
    <t>2월</t>
    <phoneticPr fontId="3" type="noConversion"/>
  </si>
  <si>
    <t>주식</t>
    <phoneticPr fontId="3" type="noConversion"/>
  </si>
  <si>
    <t>주식</t>
    <phoneticPr fontId="3" type="noConversion"/>
  </si>
  <si>
    <t>부식</t>
    <phoneticPr fontId="3" type="noConversion"/>
  </si>
  <si>
    <t>주식</t>
    <phoneticPr fontId="3" type="noConversion"/>
  </si>
  <si>
    <t>부식</t>
    <phoneticPr fontId="3" type="noConversion"/>
  </si>
  <si>
    <t>시금치</t>
    <phoneticPr fontId="3" type="noConversion"/>
  </si>
  <si>
    <t>자루</t>
    <phoneticPr fontId="3" type="noConversion"/>
  </si>
  <si>
    <t>쌀</t>
    <phoneticPr fontId="3" type="noConversion"/>
  </si>
  <si>
    <t>가마</t>
    <phoneticPr fontId="3" type="noConversion"/>
  </si>
  <si>
    <t>쌀</t>
    <phoneticPr fontId="3" type="noConversion"/>
  </si>
  <si>
    <t>가마</t>
    <phoneticPr fontId="3" type="noConversion"/>
  </si>
  <si>
    <t>찹쌀모찌</t>
    <phoneticPr fontId="3" type="noConversion"/>
  </si>
  <si>
    <t>박스</t>
    <phoneticPr fontId="3" type="noConversion"/>
  </si>
  <si>
    <t>무</t>
    <phoneticPr fontId="3" type="noConversion"/>
  </si>
  <si>
    <t>박스</t>
    <phoneticPr fontId="3" type="noConversion"/>
  </si>
  <si>
    <t>쌀</t>
    <phoneticPr fontId="3" type="noConversion"/>
  </si>
  <si>
    <t>가마</t>
    <phoneticPr fontId="3" type="noConversion"/>
  </si>
  <si>
    <t>2월</t>
    <phoneticPr fontId="3" type="noConversion"/>
  </si>
  <si>
    <t>장한돌</t>
  </si>
  <si>
    <t>김종욱</t>
  </si>
  <si>
    <t>이보림</t>
  </si>
  <si>
    <t>이천호</t>
  </si>
  <si>
    <t>미타사주지스님</t>
    <phoneticPr fontId="3" type="noConversion"/>
  </si>
  <si>
    <t>정수스님</t>
    <phoneticPr fontId="3" type="noConversion"/>
  </si>
  <si>
    <t>적근대</t>
    <phoneticPr fontId="3" type="noConversion"/>
  </si>
  <si>
    <t>상추</t>
    <phoneticPr fontId="3" type="noConversion"/>
  </si>
  <si>
    <t>3월</t>
    <phoneticPr fontId="3" type="noConversion"/>
  </si>
  <si>
    <t>시금치</t>
    <phoneticPr fontId="3" type="noConversion"/>
  </si>
  <si>
    <t>한벌리 2구 이장님</t>
    <phoneticPr fontId="3" type="noConversion"/>
  </si>
  <si>
    <t>콩나물</t>
    <phoneticPr fontId="3" type="noConversion"/>
  </si>
  <si>
    <t>4월</t>
    <phoneticPr fontId="3" type="noConversion"/>
  </si>
  <si>
    <t>김동진 어르신 보호자분</t>
    <phoneticPr fontId="3" type="noConversion"/>
  </si>
  <si>
    <t>간식</t>
    <phoneticPr fontId="3" type="noConversion"/>
  </si>
  <si>
    <t>대추빵</t>
    <phoneticPr fontId="3" type="noConversion"/>
  </si>
  <si>
    <t>다원잔기지떡</t>
    <phoneticPr fontId="3" type="noConversion"/>
  </si>
  <si>
    <t>잔기지떡</t>
    <phoneticPr fontId="3" type="noConversion"/>
  </si>
  <si>
    <t>냉동고식당비용</t>
  </si>
  <si>
    <t>김걸</t>
  </si>
  <si>
    <t>수용기관경비</t>
    <phoneticPr fontId="3" type="noConversion"/>
  </si>
  <si>
    <t>수용기관경비</t>
    <phoneticPr fontId="3" type="noConversion"/>
  </si>
  <si>
    <t>박성철</t>
    <phoneticPr fontId="3" type="noConversion"/>
  </si>
  <si>
    <t>밝은언덕간이체</t>
    <phoneticPr fontId="3" type="noConversion"/>
  </si>
  <si>
    <t>cms수수료</t>
    <phoneticPr fontId="3" type="noConversion"/>
  </si>
  <si>
    <t>사업운영비</t>
    <phoneticPr fontId="3" type="noConversion"/>
  </si>
  <si>
    <t>신동수</t>
    <phoneticPr fontId="3" type="noConversion"/>
  </si>
  <si>
    <t>정정숙</t>
    <phoneticPr fontId="3" type="noConversion"/>
  </si>
  <si>
    <t>문호용</t>
    <phoneticPr fontId="3" type="noConversion"/>
  </si>
  <si>
    <t>대한불교조계종미타사</t>
    <phoneticPr fontId="3" type="noConversion"/>
  </si>
  <si>
    <t>김재택</t>
  </si>
  <si>
    <t>그린비코퍼레이션</t>
  </si>
  <si>
    <t>유수빈</t>
  </si>
  <si>
    <t>덕인당</t>
  </si>
  <si>
    <t>한성사 한순희</t>
    <phoneticPr fontId="3" type="noConversion"/>
  </si>
  <si>
    <t>대한불교조계종 미타사</t>
    <phoneticPr fontId="3" type="noConversion"/>
  </si>
  <si>
    <t>착오반환금</t>
    <phoneticPr fontId="3" type="noConversion"/>
  </si>
  <si>
    <t>5월</t>
    <phoneticPr fontId="3" type="noConversion"/>
  </si>
  <si>
    <t>5월</t>
    <phoneticPr fontId="3" type="noConversion"/>
  </si>
  <si>
    <t>쌀</t>
    <phoneticPr fontId="3" type="noConversion"/>
  </si>
  <si>
    <t>김정숙어르신 보호자님</t>
    <phoneticPr fontId="3" type="noConversion"/>
  </si>
  <si>
    <t>장복화</t>
    <phoneticPr fontId="3" type="noConversion"/>
  </si>
  <si>
    <t>부식</t>
    <phoneticPr fontId="3" type="noConversion"/>
  </si>
  <si>
    <t>채소</t>
    <phoneticPr fontId="3" type="noConversion"/>
  </si>
  <si>
    <t>포대</t>
    <phoneticPr fontId="3" type="noConversion"/>
  </si>
  <si>
    <t>간식</t>
    <phoneticPr fontId="3" type="noConversion"/>
  </si>
  <si>
    <t>보리빵</t>
    <phoneticPr fontId="3" type="noConversion"/>
  </si>
  <si>
    <t>한성사 법농스님</t>
    <phoneticPr fontId="3" type="noConversion"/>
  </si>
  <si>
    <t>box</t>
    <phoneticPr fontId="3" type="noConversion"/>
  </si>
  <si>
    <t>결산이자</t>
    <phoneticPr fontId="3" type="noConversion"/>
  </si>
  <si>
    <t>물티슈</t>
    <phoneticPr fontId="3" type="noConversion"/>
  </si>
  <si>
    <t>정수스님</t>
    <phoneticPr fontId="3" type="noConversion"/>
  </si>
  <si>
    <t>불심회</t>
    <phoneticPr fontId="3" type="noConversion"/>
  </si>
  <si>
    <t>음성농협하나로마트</t>
    <phoneticPr fontId="3" type="noConversion"/>
  </si>
  <si>
    <t xml:space="preserve">  </t>
    <phoneticPr fontId="3" type="noConversion"/>
  </si>
  <si>
    <t>이진택</t>
  </si>
  <si>
    <t>입금오류</t>
    <phoneticPr fontId="3" type="noConversion"/>
  </si>
  <si>
    <t>6월</t>
    <phoneticPr fontId="3" type="noConversion"/>
  </si>
  <si>
    <t>6월</t>
    <phoneticPr fontId="3" type="noConversion"/>
  </si>
  <si>
    <t>장복화</t>
  </si>
  <si>
    <t>부식</t>
  </si>
  <si>
    <t>채소</t>
  </si>
  <si>
    <t>포대</t>
  </si>
  <si>
    <t>조성범</t>
  </si>
  <si>
    <t>송병훈</t>
  </si>
  <si>
    <t>최진석</t>
  </si>
  <si>
    <t>이미자</t>
    <phoneticPr fontId="3" type="noConversion"/>
  </si>
  <si>
    <t>간식</t>
    <phoneticPr fontId="3" type="noConversion"/>
  </si>
  <si>
    <t>복숭아</t>
    <phoneticPr fontId="3" type="noConversion"/>
  </si>
  <si>
    <t>김구식</t>
    <phoneticPr fontId="3" type="noConversion"/>
  </si>
  <si>
    <t>간식</t>
    <phoneticPr fontId="3" type="noConversion"/>
  </si>
  <si>
    <t>수박</t>
    <phoneticPr fontId="3" type="noConversion"/>
  </si>
  <si>
    <t>EA</t>
    <phoneticPr fontId="3" type="noConversion"/>
  </si>
  <si>
    <t>7월</t>
    <phoneticPr fontId="3" type="noConversion"/>
  </si>
  <si>
    <t>한성아그로</t>
    <phoneticPr fontId="3" type="noConversion"/>
  </si>
  <si>
    <t>CMS수수료</t>
    <phoneticPr fontId="3" type="noConversion"/>
  </si>
  <si>
    <t>7월</t>
    <phoneticPr fontId="3" type="noConversion"/>
  </si>
  <si>
    <t>그린비코퍼레이션침대</t>
  </si>
  <si>
    <t>김영애</t>
  </si>
  <si>
    <t>CMS수수료</t>
    <phoneticPr fontId="3" type="noConversion"/>
  </si>
  <si>
    <t>용품</t>
    <phoneticPr fontId="3" type="noConversion"/>
  </si>
  <si>
    <t>8월</t>
    <phoneticPr fontId="3" type="noConversion"/>
  </si>
  <si>
    <t>지순희어르신보호자</t>
    <phoneticPr fontId="3" type="noConversion"/>
  </si>
  <si>
    <t>8월</t>
    <phoneticPr fontId="3" type="noConversion"/>
  </si>
  <si>
    <t xml:space="preserve"> </t>
    <phoneticPr fontId="3" type="noConversion"/>
  </si>
  <si>
    <t>지영수</t>
    <phoneticPr fontId="3" type="noConversion"/>
  </si>
  <si>
    <t>장복화</t>
    <phoneticPr fontId="3" type="noConversion"/>
  </si>
  <si>
    <t>간식</t>
    <phoneticPr fontId="3" type="noConversion"/>
  </si>
  <si>
    <t>복숭아</t>
    <phoneticPr fontId="3" type="noConversion"/>
  </si>
  <si>
    <t>사탕</t>
    <phoneticPr fontId="3" type="noConversion"/>
  </si>
  <si>
    <t>9월</t>
    <phoneticPr fontId="3" type="noConversion"/>
  </si>
  <si>
    <t>최길자</t>
    <phoneticPr fontId="3" type="noConversion"/>
  </si>
  <si>
    <t>깔개</t>
    <phoneticPr fontId="3" type="noConversion"/>
  </si>
  <si>
    <t>9월</t>
    <phoneticPr fontId="3" type="noConversion"/>
  </si>
  <si>
    <t>이대철</t>
  </si>
  <si>
    <t>김유림</t>
  </si>
  <si>
    <t>최용준</t>
  </si>
  <si>
    <t>10월</t>
    <phoneticPr fontId="3" type="noConversion"/>
  </si>
  <si>
    <t>윤갑영어르신 보호자</t>
    <phoneticPr fontId="3" type="noConversion"/>
  </si>
  <si>
    <t>주식</t>
    <phoneticPr fontId="3" type="noConversion"/>
  </si>
  <si>
    <t xml:space="preserve">쌀 </t>
    <phoneticPr fontId="3" type="noConversion"/>
  </si>
  <si>
    <t>가마니</t>
    <phoneticPr fontId="3" type="noConversion"/>
  </si>
  <si>
    <t>법농스님</t>
    <phoneticPr fontId="3" type="noConversion"/>
  </si>
  <si>
    <t>도시락</t>
    <phoneticPr fontId="3" type="noConversion"/>
  </si>
  <si>
    <t>box</t>
    <phoneticPr fontId="3" type="noConversion"/>
  </si>
  <si>
    <t>복덕화</t>
    <phoneticPr fontId="3" type="noConversion"/>
  </si>
  <si>
    <t>김우식</t>
    <phoneticPr fontId="3" type="noConversion"/>
  </si>
  <si>
    <t>상명스님</t>
    <phoneticPr fontId="3" type="noConversion"/>
  </si>
  <si>
    <t>간식</t>
    <phoneticPr fontId="3" type="noConversion"/>
  </si>
  <si>
    <t>찰떡</t>
    <phoneticPr fontId="3" type="noConversion"/>
  </si>
  <si>
    <t>box</t>
    <phoneticPr fontId="3" type="noConversion"/>
  </si>
  <si>
    <t>부식</t>
    <phoneticPr fontId="3" type="noConversion"/>
  </si>
  <si>
    <t>무</t>
    <phoneticPr fontId="3" type="noConversion"/>
  </si>
  <si>
    <t>부식</t>
    <phoneticPr fontId="3" type="noConversion"/>
  </si>
  <si>
    <t>야채</t>
    <phoneticPr fontId="3" type="noConversion"/>
  </si>
  <si>
    <t>kg</t>
    <phoneticPr fontId="3" type="noConversion"/>
  </si>
  <si>
    <t>10월</t>
    <phoneticPr fontId="3" type="noConversion"/>
  </si>
  <si>
    <t>서은호</t>
  </si>
  <si>
    <t>대한불교조계종 미타사</t>
  </si>
  <si>
    <t>김우범</t>
  </si>
  <si>
    <t>cms수수료</t>
    <phoneticPr fontId="3" type="noConversion"/>
  </si>
  <si>
    <t>농약사</t>
    <phoneticPr fontId="3" type="noConversion"/>
  </si>
  <si>
    <t>부식</t>
    <phoneticPr fontId="3" type="noConversion"/>
  </si>
  <si>
    <t>배추</t>
    <phoneticPr fontId="3" type="noConversion"/>
  </si>
  <si>
    <t>box</t>
    <phoneticPr fontId="3" type="noConversion"/>
  </si>
  <si>
    <t>신광송월타올수건</t>
    <phoneticPr fontId="3" type="noConversion"/>
  </si>
  <si>
    <t>11월</t>
    <phoneticPr fontId="3" type="noConversion"/>
  </si>
  <si>
    <t>11월</t>
    <phoneticPr fontId="3" type="noConversion"/>
  </si>
  <si>
    <t>최인숙</t>
  </si>
  <si>
    <t>송재윤</t>
  </si>
  <si>
    <t>민정자</t>
  </si>
  <si>
    <t>유소민</t>
  </si>
  <si>
    <t>결산이자</t>
    <phoneticPr fontId="3" type="noConversion"/>
  </si>
  <si>
    <t>현금</t>
    <phoneticPr fontId="3" type="noConversion"/>
  </si>
  <si>
    <t>기업체협의회</t>
    <phoneticPr fontId="3" type="noConversion"/>
  </si>
  <si>
    <t>조성범</t>
    <phoneticPr fontId="3" type="noConversion"/>
  </si>
  <si>
    <t>이자</t>
    <phoneticPr fontId="3" type="noConversion"/>
  </si>
  <si>
    <t>cms수수료</t>
    <phoneticPr fontId="3" type="noConversion"/>
  </si>
  <si>
    <t>월         계</t>
    <phoneticPr fontId="3" type="noConversion"/>
  </si>
  <si>
    <t>12월</t>
    <phoneticPr fontId="3" type="noConversion"/>
  </si>
  <si>
    <t>12월</t>
    <phoneticPr fontId="3" type="noConversion"/>
  </si>
  <si>
    <t>장복화</t>
    <phoneticPr fontId="3" type="noConversion"/>
  </si>
  <si>
    <t>야채</t>
    <phoneticPr fontId="3" type="noConversion"/>
  </si>
  <si>
    <t>연화보살</t>
    <phoneticPr fontId="3" type="noConversion"/>
  </si>
  <si>
    <t>간식</t>
    <phoneticPr fontId="3" type="noConversion"/>
  </si>
  <si>
    <t>사과</t>
    <phoneticPr fontId="3" type="noConversion"/>
  </si>
  <si>
    <t>신동수</t>
    <phoneticPr fontId="3" type="noConversion"/>
  </si>
  <si>
    <t>예금이자</t>
    <phoneticPr fontId="3" type="noConversion"/>
  </si>
  <si>
    <t>정정숙</t>
    <phoneticPr fontId="3" type="noConversion"/>
  </si>
  <si>
    <t>문호용</t>
    <phoneticPr fontId="3" type="noConversion"/>
  </si>
  <si>
    <t>그린비 코퍼레이션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</si>
</sst>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 "/>
    <numFmt numFmtId="177" formatCode="yyyy&quot;년&quot;\ m&quot;월&quot;;@"/>
    <numFmt numFmtId="178" formatCode="#,##0_);[Red]\(#,##0\)"/>
  </numFmts>
  <fonts count="4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b/>
      <sz val="8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5"/>
      <name val="돋움"/>
      <family val="3"/>
      <charset val="129"/>
    </font>
    <font>
      <b/>
      <sz val="16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Default"/>
      <family val="2"/>
    </font>
    <font>
      <b/>
      <sz val="9"/>
      <color theme="1"/>
      <name val="굴림"/>
      <family val="3"/>
      <charset val="129"/>
    </font>
    <font>
      <b/>
      <sz val="9"/>
      <color indexed="81"/>
      <name val="Tahoma"/>
      <family val="2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9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8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10"/>
      <color indexed="8"/>
      <name val="돋움"/>
      <family val="3"/>
      <charset val="129"/>
    </font>
    <font>
      <b/>
      <sz val="8"/>
      <color indexed="8"/>
      <name val="굴림"/>
      <family val="3"/>
      <charset val="129"/>
    </font>
    <font>
      <sz val="9"/>
      <color indexed="8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ajor"/>
    </font>
    <font>
      <sz val="11"/>
      <color indexed="8"/>
      <name val="돋움"/>
      <family val="3"/>
      <charset val="129"/>
    </font>
    <font>
      <sz val="8"/>
      <color theme="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5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5" fillId="0" borderId="0" applyNumberFormat="0" applyFont="0" applyFill="0" applyBorder="0" applyAlignment="0" applyProtection="0"/>
    <xf numFmtId="41" fontId="35" fillId="0" borderId="0" applyNumberFormat="0" applyFont="0" applyFill="0" applyBorder="0" applyAlignment="0" applyProtection="0"/>
    <xf numFmtId="41" fontId="35" fillId="0" borderId="0" applyNumberFormat="0" applyFont="0" applyFill="0" applyBorder="0" applyAlignment="0" applyProtection="0"/>
    <xf numFmtId="0" fontId="35" fillId="0" borderId="0" applyNumberFormat="0" applyFont="0" applyFill="0" applyBorder="0" applyAlignment="0" applyProtection="0"/>
    <xf numFmtId="41" fontId="35" fillId="0" borderId="0" applyNumberFormat="0" applyFont="0" applyFill="0" applyBorder="0" applyAlignment="0" applyProtection="0"/>
  </cellStyleXfs>
  <cellXfs count="1058">
    <xf numFmtId="0" fontId="0" fillId="0" borderId="0" xfId="0">
      <alignment vertical="center"/>
    </xf>
    <xf numFmtId="0" fontId="0" fillId="0" borderId="0" xfId="0" applyAlignment="1"/>
    <xf numFmtId="41" fontId="5" fillId="2" borderId="22" xfId="1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41" fontId="5" fillId="0" borderId="27" xfId="1" applyFont="1" applyBorder="1" applyAlignment="1">
      <alignment vertical="center"/>
    </xf>
    <xf numFmtId="41" fontId="5" fillId="0" borderId="28" xfId="1" applyFont="1" applyBorder="1" applyAlignment="1">
      <alignment vertical="center"/>
    </xf>
    <xf numFmtId="41" fontId="5" fillId="0" borderId="29" xfId="1" applyFont="1" applyBorder="1" applyAlignment="1">
      <alignment vertical="center"/>
    </xf>
    <xf numFmtId="0" fontId="7" fillId="5" borderId="19" xfId="0" applyFont="1" applyFill="1" applyBorder="1" applyAlignment="1">
      <alignment horizontal="center" vertical="center"/>
    </xf>
    <xf numFmtId="41" fontId="8" fillId="5" borderId="1" xfId="1" applyFont="1" applyFill="1" applyBorder="1" applyAlignment="1">
      <alignment horizontal="center" vertical="center"/>
    </xf>
    <xf numFmtId="41" fontId="0" fillId="5" borderId="35" xfId="1" applyFont="1" applyFill="1" applyBorder="1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41" fontId="10" fillId="4" borderId="28" xfId="1" applyFont="1" applyFill="1" applyBorder="1" applyAlignment="1">
      <alignment horizontal="right" vertical="center" wrapText="1"/>
    </xf>
    <xf numFmtId="0" fontId="2" fillId="0" borderId="0" xfId="0" quotePrefix="1" applyFont="1" applyAlignment="1">
      <alignment horizontal="left" vertical="center"/>
    </xf>
    <xf numFmtId="41" fontId="14" fillId="2" borderId="27" xfId="1" applyFont="1" applyFill="1" applyBorder="1" applyAlignment="1">
      <alignment horizontal="center" vertical="center"/>
    </xf>
    <xf numFmtId="41" fontId="15" fillId="4" borderId="46" xfId="1" quotePrefix="1" applyFont="1" applyFill="1" applyBorder="1" applyAlignment="1">
      <alignment horizontal="center" vertical="center" wrapText="1"/>
    </xf>
    <xf numFmtId="41" fontId="15" fillId="4" borderId="46" xfId="1" applyFont="1" applyFill="1" applyBorder="1" applyAlignment="1">
      <alignment horizontal="center" vertical="center"/>
    </xf>
    <xf numFmtId="41" fontId="15" fillId="4" borderId="42" xfId="1" applyFont="1" applyFill="1" applyBorder="1" applyAlignment="1">
      <alignment horizontal="center" vertical="center"/>
    </xf>
    <xf numFmtId="41" fontId="15" fillId="4" borderId="14" xfId="1" applyFont="1" applyFill="1" applyBorder="1" applyAlignment="1">
      <alignment horizontal="center" vertical="center" wrapText="1"/>
    </xf>
    <xf numFmtId="41" fontId="15" fillId="4" borderId="57" xfId="1" applyFont="1" applyFill="1" applyBorder="1" applyAlignment="1">
      <alignment horizontal="center" vertical="center" wrapText="1"/>
    </xf>
    <xf numFmtId="176" fontId="20" fillId="0" borderId="0" xfId="0" applyNumberFormat="1" applyFont="1" applyAlignment="1">
      <alignment vertical="center"/>
    </xf>
    <xf numFmtId="49" fontId="14" fillId="3" borderId="38" xfId="0" applyNumberFormat="1" applyFont="1" applyFill="1" applyBorder="1" applyAlignment="1">
      <alignment horizontal="center" vertical="center" wrapText="1"/>
    </xf>
    <xf numFmtId="49" fontId="14" fillId="3" borderId="39" xfId="0" applyNumberFormat="1" applyFont="1" applyFill="1" applyBorder="1" applyAlignment="1">
      <alignment horizontal="center" vertical="center" wrapText="1"/>
    </xf>
    <xf numFmtId="49" fontId="14" fillId="3" borderId="40" xfId="0" applyNumberFormat="1" applyFont="1" applyFill="1" applyBorder="1" applyAlignment="1">
      <alignment horizontal="center" vertical="center" wrapText="1"/>
    </xf>
    <xf numFmtId="49" fontId="14" fillId="4" borderId="45" xfId="0" applyNumberFormat="1" applyFont="1" applyFill="1" applyBorder="1" applyAlignment="1">
      <alignment horizontal="center" vertical="center" wrapText="1"/>
    </xf>
    <xf numFmtId="49" fontId="14" fillId="4" borderId="5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4" fontId="16" fillId="0" borderId="43" xfId="0" applyNumberFormat="1" applyFont="1" applyBorder="1" applyAlignment="1">
      <alignment horizontal="center" vertical="center" wrapText="1"/>
    </xf>
    <xf numFmtId="49" fontId="22" fillId="0" borderId="44" xfId="0" applyNumberFormat="1" applyFont="1" applyBorder="1" applyAlignment="1">
      <alignment horizontal="center" vertical="center" wrapText="1"/>
    </xf>
    <xf numFmtId="49" fontId="16" fillId="0" borderId="23" xfId="0" applyNumberFormat="1" applyFont="1" applyBorder="1" applyAlignment="1">
      <alignment horizontal="left" vertical="center" wrapText="1"/>
    </xf>
    <xf numFmtId="49" fontId="24" fillId="0" borderId="0" xfId="0" applyNumberFormat="1" applyFont="1" applyBorder="1" applyAlignment="1">
      <alignment horizontal="center" vertical="center" wrapText="1"/>
    </xf>
    <xf numFmtId="49" fontId="25" fillId="0" borderId="0" xfId="0" applyNumberFormat="1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9" fontId="22" fillId="3" borderId="38" xfId="0" applyNumberFormat="1" applyFont="1" applyFill="1" applyBorder="1" applyAlignment="1">
      <alignment horizontal="center" vertical="center" wrapText="1"/>
    </xf>
    <xf numFmtId="49" fontId="22" fillId="3" borderId="39" xfId="0" applyNumberFormat="1" applyFont="1" applyFill="1" applyBorder="1" applyAlignment="1">
      <alignment horizontal="center" vertical="center" wrapText="1"/>
    </xf>
    <xf numFmtId="49" fontId="22" fillId="3" borderId="40" xfId="0" applyNumberFormat="1" applyFont="1" applyFill="1" applyBorder="1" applyAlignment="1">
      <alignment horizontal="center" vertical="center" wrapText="1"/>
    </xf>
    <xf numFmtId="49" fontId="16" fillId="4" borderId="15" xfId="0" applyNumberFormat="1" applyFont="1" applyFill="1" applyBorder="1" applyAlignment="1">
      <alignment horizontal="center" vertical="center" wrapText="1"/>
    </xf>
    <xf numFmtId="0" fontId="16" fillId="0" borderId="0" xfId="0" quotePrefix="1" applyFont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177" fontId="0" fillId="0" borderId="0" xfId="0" quotePrefix="1" applyNumberFormat="1" applyAlignment="1">
      <alignment horizontal="left" vertical="center"/>
    </xf>
    <xf numFmtId="177" fontId="0" fillId="0" borderId="0" xfId="0" applyNumberFormat="1">
      <alignment vertical="center"/>
    </xf>
    <xf numFmtId="0" fontId="2" fillId="0" borderId="0" xfId="0" quotePrefix="1" applyFont="1" applyAlignment="1">
      <alignment vertical="center"/>
    </xf>
    <xf numFmtId="49" fontId="14" fillId="4" borderId="46" xfId="0" applyNumberFormat="1" applyFont="1" applyFill="1" applyBorder="1" applyAlignment="1">
      <alignment horizontal="center" vertical="center" wrapText="1"/>
    </xf>
    <xf numFmtId="41" fontId="16" fillId="0" borderId="42" xfId="1" applyFont="1" applyBorder="1" applyAlignment="1">
      <alignment horizontal="center" vertical="center" wrapText="1"/>
    </xf>
    <xf numFmtId="41" fontId="15" fillId="4" borderId="46" xfId="1" applyFont="1" applyFill="1" applyBorder="1" applyAlignment="1">
      <alignment horizontal="center" vertical="center" wrapText="1"/>
    </xf>
    <xf numFmtId="41" fontId="15" fillId="4" borderId="41" xfId="1" applyFont="1" applyFill="1" applyBorder="1" applyAlignment="1">
      <alignment horizontal="center" vertical="center" wrapText="1"/>
    </xf>
    <xf numFmtId="0" fontId="2" fillId="0" borderId="0" xfId="0" quotePrefix="1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14" fontId="16" fillId="0" borderId="11" xfId="0" applyNumberFormat="1" applyFont="1" applyBorder="1" applyAlignment="1">
      <alignment horizontal="center" vertical="center" wrapText="1"/>
    </xf>
    <xf numFmtId="41" fontId="0" fillId="0" borderId="0" xfId="1" applyFont="1">
      <alignment vertical="center"/>
    </xf>
    <xf numFmtId="41" fontId="20" fillId="0" borderId="0" xfId="1" applyFont="1" applyAlignment="1">
      <alignment vertical="center"/>
    </xf>
    <xf numFmtId="49" fontId="21" fillId="3" borderId="38" xfId="0" applyNumberFormat="1" applyFont="1" applyFill="1" applyBorder="1" applyAlignment="1">
      <alignment horizontal="center" vertical="center" wrapText="1"/>
    </xf>
    <xf numFmtId="49" fontId="21" fillId="3" borderId="39" xfId="0" applyNumberFormat="1" applyFont="1" applyFill="1" applyBorder="1" applyAlignment="1">
      <alignment horizontal="center" vertical="center" wrapText="1"/>
    </xf>
    <xf numFmtId="49" fontId="21" fillId="3" borderId="39" xfId="0" applyNumberFormat="1" applyFont="1" applyFill="1" applyBorder="1" applyAlignment="1">
      <alignment horizontal="center" vertical="center" shrinkToFit="1"/>
    </xf>
    <xf numFmtId="49" fontId="21" fillId="3" borderId="40" xfId="0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1" fontId="5" fillId="0" borderId="31" xfId="1" applyFont="1" applyBorder="1" applyAlignment="1">
      <alignment vertical="center"/>
    </xf>
    <xf numFmtId="41" fontId="5" fillId="0" borderId="26" xfId="1" applyFont="1" applyBorder="1" applyAlignment="1">
      <alignment vertical="center"/>
    </xf>
    <xf numFmtId="49" fontId="16" fillId="0" borderId="23" xfId="0" applyNumberFormat="1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41" fontId="16" fillId="2" borderId="22" xfId="1" applyFont="1" applyFill="1" applyBorder="1" applyAlignment="1">
      <alignment horizontal="center" vertical="center"/>
    </xf>
    <xf numFmtId="0" fontId="16" fillId="3" borderId="25" xfId="0" applyFont="1" applyFill="1" applyBorder="1" applyAlignment="1">
      <alignment horizontal="center" vertical="center" wrapText="1"/>
    </xf>
    <xf numFmtId="41" fontId="16" fillId="3" borderId="26" xfId="0" applyNumberFormat="1" applyFont="1" applyFill="1" applyBorder="1" applyAlignment="1">
      <alignment horizontal="center" vertical="center"/>
    </xf>
    <xf numFmtId="41" fontId="16" fillId="0" borderId="27" xfId="1" applyFont="1" applyBorder="1" applyAlignment="1">
      <alignment vertical="center"/>
    </xf>
    <xf numFmtId="41" fontId="16" fillId="0" borderId="28" xfId="1" applyFont="1" applyBorder="1" applyAlignment="1">
      <alignment vertical="center"/>
    </xf>
    <xf numFmtId="41" fontId="16" fillId="0" borderId="25" xfId="1" applyFont="1" applyBorder="1" applyAlignment="1">
      <alignment vertical="center"/>
    </xf>
    <xf numFmtId="41" fontId="16" fillId="0" borderId="29" xfId="1" applyFont="1" applyBorder="1" applyAlignment="1">
      <alignment vertical="center"/>
    </xf>
    <xf numFmtId="41" fontId="16" fillId="0" borderId="37" xfId="1" applyFont="1" applyBorder="1" applyAlignment="1">
      <alignment vertical="center"/>
    </xf>
    <xf numFmtId="41" fontId="23" fillId="5" borderId="1" xfId="1" applyFont="1" applyFill="1" applyBorder="1" applyAlignment="1">
      <alignment horizontal="center" vertical="center"/>
    </xf>
    <xf numFmtId="41" fontId="27" fillId="5" borderId="34" xfId="1" applyFont="1" applyFill="1" applyBorder="1" applyAlignment="1">
      <alignment vertical="center"/>
    </xf>
    <xf numFmtId="41" fontId="28" fillId="5" borderId="35" xfId="1" applyFont="1" applyFill="1" applyBorder="1" applyAlignment="1">
      <alignment vertical="center"/>
    </xf>
    <xf numFmtId="0" fontId="28" fillId="0" borderId="0" xfId="0" applyFont="1" applyAlignment="1">
      <alignment wrapText="1"/>
    </xf>
    <xf numFmtId="0" fontId="28" fillId="0" borderId="0" xfId="0" applyFont="1" applyAlignment="1">
      <alignment horizontal="center" vertical="center"/>
    </xf>
    <xf numFmtId="41" fontId="28" fillId="4" borderId="28" xfId="1" applyFont="1" applyFill="1" applyBorder="1" applyAlignment="1">
      <alignment horizontal="right" vertical="center" wrapText="1"/>
    </xf>
    <xf numFmtId="0" fontId="29" fillId="3" borderId="25" xfId="0" applyFont="1" applyFill="1" applyBorder="1" applyAlignment="1">
      <alignment horizontal="center" vertical="center" wrapText="1"/>
    </xf>
    <xf numFmtId="0" fontId="28" fillId="0" borderId="0" xfId="0" applyFont="1">
      <alignment vertical="center"/>
    </xf>
    <xf numFmtId="0" fontId="28" fillId="0" borderId="0" xfId="0" applyFont="1" applyAlignment="1">
      <alignment horizontal="left" vertical="center"/>
    </xf>
    <xf numFmtId="0" fontId="28" fillId="0" borderId="0" xfId="0" applyFont="1" applyAlignment="1">
      <alignment horizontal="right" vertical="center"/>
    </xf>
    <xf numFmtId="41" fontId="5" fillId="2" borderId="13" xfId="1" applyFont="1" applyFill="1" applyBorder="1" applyAlignment="1">
      <alignment horizontal="center" vertical="center"/>
    </xf>
    <xf numFmtId="41" fontId="4" fillId="5" borderId="31" xfId="1" applyFont="1" applyFill="1" applyBorder="1" applyAlignment="1">
      <alignment horizontal="center" vertical="center"/>
    </xf>
    <xf numFmtId="41" fontId="4" fillId="5" borderId="1" xfId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16" fillId="2" borderId="9" xfId="1" applyFont="1" applyFill="1" applyBorder="1" applyAlignment="1">
      <alignment horizontal="center" vertical="center"/>
    </xf>
    <xf numFmtId="41" fontId="16" fillId="2" borderId="13" xfId="1" applyFont="1" applyFill="1" applyBorder="1" applyAlignment="1">
      <alignment horizontal="center" vertical="center"/>
    </xf>
    <xf numFmtId="41" fontId="14" fillId="3" borderId="39" xfId="1" applyFont="1" applyFill="1" applyBorder="1" applyAlignment="1">
      <alignment horizontal="center" vertical="center" wrapText="1"/>
    </xf>
    <xf numFmtId="41" fontId="22" fillId="0" borderId="44" xfId="1" applyFont="1" applyBorder="1" applyAlignment="1">
      <alignment horizontal="right" vertical="center" wrapText="1"/>
    </xf>
    <xf numFmtId="41" fontId="2" fillId="0" borderId="0" xfId="1" quotePrefix="1" applyFont="1" applyAlignment="1">
      <alignment horizontal="left" vertical="center"/>
    </xf>
    <xf numFmtId="41" fontId="14" fillId="2" borderId="28" xfId="1" applyFont="1" applyFill="1" applyBorder="1" applyAlignment="1">
      <alignment horizontal="center" vertical="center"/>
    </xf>
    <xf numFmtId="41" fontId="16" fillId="4" borderId="52" xfId="1" applyFont="1" applyFill="1" applyBorder="1" applyAlignment="1">
      <alignment horizontal="center" vertical="center" wrapText="1"/>
    </xf>
    <xf numFmtId="41" fontId="5" fillId="2" borderId="15" xfId="1" applyFont="1" applyFill="1" applyBorder="1" applyAlignment="1">
      <alignment horizontal="center" vertical="center" wrapText="1"/>
    </xf>
    <xf numFmtId="41" fontId="5" fillId="2" borderId="23" xfId="1" applyFont="1" applyFill="1" applyBorder="1" applyAlignment="1">
      <alignment horizontal="center" vertical="center" wrapText="1"/>
    </xf>
    <xf numFmtId="41" fontId="6" fillId="3" borderId="26" xfId="1" applyFont="1" applyFill="1" applyBorder="1" applyAlignment="1">
      <alignment horizontal="center" vertical="center"/>
    </xf>
    <xf numFmtId="41" fontId="5" fillId="0" borderId="25" xfId="1" applyFont="1" applyBorder="1" applyAlignment="1">
      <alignment vertical="center"/>
    </xf>
    <xf numFmtId="41" fontId="5" fillId="0" borderId="27" xfId="1" applyFont="1" applyBorder="1" applyAlignment="1">
      <alignment horizontal="center" vertical="center"/>
    </xf>
    <xf numFmtId="41" fontId="5" fillId="4" borderId="30" xfId="1" applyFont="1" applyFill="1" applyBorder="1" applyAlignment="1">
      <alignment vertical="center" wrapText="1"/>
    </xf>
    <xf numFmtId="41" fontId="4" fillId="5" borderId="35" xfId="1" applyFont="1" applyFill="1" applyBorder="1" applyAlignment="1">
      <alignment vertical="center" wrapText="1"/>
    </xf>
    <xf numFmtId="41" fontId="0" fillId="0" borderId="0" xfId="1" applyFont="1" applyAlignment="1">
      <alignment wrapText="1"/>
    </xf>
    <xf numFmtId="41" fontId="0" fillId="0" borderId="0" xfId="1" applyFont="1" applyAlignment="1">
      <alignment horizontal="center" vertical="center"/>
    </xf>
    <xf numFmtId="41" fontId="4" fillId="0" borderId="1" xfId="1" applyFont="1" applyBorder="1" applyAlignment="1">
      <alignment horizontal="right" vertical="center" wrapText="1"/>
    </xf>
    <xf numFmtId="41" fontId="4" fillId="0" borderId="0" xfId="1" applyFont="1" applyBorder="1" applyAlignment="1">
      <alignment horizontal="right" vertical="center" wrapText="1"/>
    </xf>
    <xf numFmtId="41" fontId="0" fillId="2" borderId="4" xfId="1" applyFont="1" applyFill="1" applyBorder="1" applyAlignment="1">
      <alignment horizontal="center" vertical="center" wrapText="1"/>
    </xf>
    <xf numFmtId="41" fontId="0" fillId="2" borderId="0" xfId="1" applyFont="1" applyFill="1" applyBorder="1" applyAlignment="1">
      <alignment horizontal="center" vertical="center" wrapText="1"/>
    </xf>
    <xf numFmtId="41" fontId="0" fillId="2" borderId="3" xfId="1" applyFont="1" applyFill="1" applyBorder="1" applyAlignment="1">
      <alignment horizontal="center" vertical="center" wrapText="1"/>
    </xf>
    <xf numFmtId="41" fontId="0" fillId="2" borderId="0" xfId="1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2" borderId="9" xfId="1" applyFont="1" applyFill="1" applyBorder="1" applyAlignment="1">
      <alignment horizontal="center" vertical="center"/>
    </xf>
    <xf numFmtId="41" fontId="0" fillId="2" borderId="47" xfId="1" applyFont="1" applyFill="1" applyBorder="1" applyAlignment="1">
      <alignment horizontal="center" vertical="center"/>
    </xf>
    <xf numFmtId="41" fontId="0" fillId="2" borderId="17" xfId="1" applyFont="1" applyFill="1" applyBorder="1" applyAlignment="1">
      <alignment horizontal="center" vertical="center"/>
    </xf>
    <xf numFmtId="41" fontId="0" fillId="2" borderId="20" xfId="1" applyFont="1" applyFill="1" applyBorder="1" applyAlignment="1">
      <alignment horizontal="center" vertical="center"/>
    </xf>
    <xf numFmtId="41" fontId="0" fillId="0" borderId="0" xfId="1" applyFont="1" applyAlignment="1"/>
    <xf numFmtId="41" fontId="9" fillId="0" borderId="0" xfId="1" applyFont="1" applyAlignment="1"/>
    <xf numFmtId="41" fontId="0" fillId="5" borderId="36" xfId="1" applyFont="1" applyFill="1" applyBorder="1" applyAlignment="1">
      <alignment horizontal="center" vertical="center"/>
    </xf>
    <xf numFmtId="41" fontId="6" fillId="5" borderId="36" xfId="1" applyFont="1" applyFill="1" applyBorder="1" applyAlignment="1">
      <alignment horizontal="center" vertical="center"/>
    </xf>
    <xf numFmtId="41" fontId="6" fillId="5" borderId="26" xfId="1" applyFont="1" applyFill="1" applyBorder="1" applyAlignment="1">
      <alignment horizontal="center" vertical="center"/>
    </xf>
    <xf numFmtId="41" fontId="5" fillId="5" borderId="26" xfId="1" applyFont="1" applyFill="1" applyBorder="1" applyAlignment="1"/>
    <xf numFmtId="41" fontId="16" fillId="0" borderId="44" xfId="1" applyFont="1" applyBorder="1" applyAlignment="1">
      <alignment horizontal="right" vertical="center" wrapText="1"/>
    </xf>
    <xf numFmtId="41" fontId="25" fillId="0" borderId="0" xfId="1" applyFont="1" applyBorder="1" applyAlignment="1">
      <alignment horizontal="right" vertical="center" wrapText="1"/>
    </xf>
    <xf numFmtId="41" fontId="16" fillId="0" borderId="0" xfId="1" applyFont="1">
      <alignment vertical="center"/>
    </xf>
    <xf numFmtId="41" fontId="16" fillId="0" borderId="0" xfId="1" applyFont="1" applyAlignment="1">
      <alignment horizontal="center" vertical="center"/>
    </xf>
    <xf numFmtId="41" fontId="0" fillId="0" borderId="0" xfId="1" applyFont="1" applyAlignment="1">
      <alignment horizontal="right" vertical="center"/>
    </xf>
    <xf numFmtId="41" fontId="22" fillId="3" borderId="39" xfId="1" applyFont="1" applyFill="1" applyBorder="1" applyAlignment="1">
      <alignment horizontal="center" vertical="center" wrapText="1"/>
    </xf>
    <xf numFmtId="41" fontId="21" fillId="3" borderId="39" xfId="1" applyFont="1" applyFill="1" applyBorder="1" applyAlignment="1">
      <alignment horizontal="center" vertical="center" wrapText="1"/>
    </xf>
    <xf numFmtId="41" fontId="16" fillId="2" borderId="42" xfId="1" applyFont="1" applyFill="1" applyBorder="1" applyAlignment="1">
      <alignment horizontal="center" vertical="center"/>
    </xf>
    <xf numFmtId="41" fontId="16" fillId="0" borderId="27" xfId="1" applyFont="1" applyBorder="1" applyAlignment="1">
      <alignment horizontal="center" vertical="center"/>
    </xf>
    <xf numFmtId="41" fontId="16" fillId="0" borderId="28" xfId="1" applyFont="1" applyBorder="1" applyAlignment="1">
      <alignment horizontal="center" vertical="center"/>
    </xf>
    <xf numFmtId="41" fontId="28" fillId="4" borderId="30" xfId="1" applyFont="1" applyFill="1" applyBorder="1" applyAlignment="1">
      <alignment vertical="center" wrapText="1"/>
    </xf>
    <xf numFmtId="41" fontId="27" fillId="5" borderId="30" xfId="1" applyFont="1" applyFill="1" applyBorder="1" applyAlignment="1">
      <alignment vertical="center" wrapText="1"/>
    </xf>
    <xf numFmtId="41" fontId="28" fillId="0" borderId="0" xfId="1" applyFont="1" applyAlignment="1">
      <alignment horizontal="center" vertical="center"/>
    </xf>
    <xf numFmtId="41" fontId="28" fillId="0" borderId="0" xfId="1" applyFont="1" applyAlignment="1"/>
    <xf numFmtId="41" fontId="29" fillId="0" borderId="0" xfId="1" applyFont="1" applyAlignment="1"/>
    <xf numFmtId="41" fontId="28" fillId="2" borderId="60" xfId="1" applyFont="1" applyFill="1" applyBorder="1" applyAlignment="1">
      <alignment horizontal="center" vertical="center"/>
    </xf>
    <xf numFmtId="41" fontId="28" fillId="2" borderId="17" xfId="1" applyFont="1" applyFill="1" applyBorder="1" applyAlignment="1">
      <alignment horizontal="center" vertical="center"/>
    </xf>
    <xf numFmtId="41" fontId="28" fillId="2" borderId="20" xfId="1" applyFont="1" applyFill="1" applyBorder="1" applyAlignment="1">
      <alignment horizontal="center" vertical="center"/>
    </xf>
    <xf numFmtId="41" fontId="16" fillId="4" borderId="30" xfId="1" applyFont="1" applyFill="1" applyBorder="1" applyAlignment="1">
      <alignment vertical="center" wrapText="1"/>
    </xf>
    <xf numFmtId="41" fontId="27" fillId="5" borderId="35" xfId="1" applyFont="1" applyFill="1" applyBorder="1" applyAlignment="1">
      <alignment vertical="center" wrapText="1"/>
    </xf>
    <xf numFmtId="41" fontId="28" fillId="5" borderId="36" xfId="1" applyFont="1" applyFill="1" applyBorder="1" applyAlignment="1">
      <alignment horizontal="center" vertical="center"/>
    </xf>
    <xf numFmtId="41" fontId="16" fillId="5" borderId="36" xfId="1" applyFont="1" applyFill="1" applyBorder="1" applyAlignment="1">
      <alignment horizontal="center" vertical="center"/>
    </xf>
    <xf numFmtId="41" fontId="16" fillId="5" borderId="26" xfId="1" applyFont="1" applyFill="1" applyBorder="1" applyAlignment="1">
      <alignment horizontal="center" vertical="center"/>
    </xf>
    <xf numFmtId="41" fontId="16" fillId="5" borderId="26" xfId="1" applyFont="1" applyFill="1" applyBorder="1" applyAlignment="1"/>
    <xf numFmtId="41" fontId="28" fillId="0" borderId="0" xfId="1" applyFont="1">
      <alignment vertical="center"/>
    </xf>
    <xf numFmtId="41" fontId="14" fillId="4" borderId="46" xfId="1" applyFont="1" applyFill="1" applyBorder="1" applyAlignment="1">
      <alignment horizontal="right" vertical="center" wrapText="1"/>
    </xf>
    <xf numFmtId="49" fontId="22" fillId="3" borderId="39" xfId="0" applyNumberFormat="1" applyFont="1" applyFill="1" applyBorder="1" applyAlignment="1">
      <alignment horizontal="center" vertical="center" shrinkToFit="1"/>
    </xf>
    <xf numFmtId="49" fontId="16" fillId="0" borderId="9" xfId="0" applyNumberFormat="1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41" fontId="16" fillId="2" borderId="13" xfId="1" applyFont="1" applyFill="1" applyBorder="1" applyAlignment="1">
      <alignment horizontal="center" vertical="center"/>
    </xf>
    <xf numFmtId="41" fontId="13" fillId="4" borderId="57" xfId="1" applyFont="1" applyFill="1" applyBorder="1" applyAlignment="1">
      <alignment horizontal="center" vertical="center" wrapText="1"/>
    </xf>
    <xf numFmtId="49" fontId="23" fillId="0" borderId="42" xfId="0" applyNumberFormat="1" applyFont="1" applyBorder="1" applyAlignment="1">
      <alignment horizontal="center" vertical="center" wrapText="1"/>
    </xf>
    <xf numFmtId="49" fontId="16" fillId="0" borderId="44" xfId="0" applyNumberFormat="1" applyFont="1" applyBorder="1" applyAlignment="1">
      <alignment horizontal="center" vertical="center" wrapText="1"/>
    </xf>
    <xf numFmtId="0" fontId="30" fillId="0" borderId="0" xfId="0" applyFont="1">
      <alignment vertical="center"/>
    </xf>
    <xf numFmtId="41" fontId="0" fillId="0" borderId="0" xfId="0" applyNumberFormat="1">
      <alignment vertical="center"/>
    </xf>
    <xf numFmtId="49" fontId="21" fillId="0" borderId="9" xfId="0" applyNumberFormat="1" applyFont="1" applyBorder="1" applyAlignment="1">
      <alignment horizontal="center" vertical="center" wrapText="1"/>
    </xf>
    <xf numFmtId="49" fontId="22" fillId="0" borderId="9" xfId="0" applyNumberFormat="1" applyFont="1" applyBorder="1" applyAlignment="1">
      <alignment horizontal="center" vertical="center" wrapText="1"/>
    </xf>
    <xf numFmtId="41" fontId="14" fillId="2" borderId="27" xfId="1" applyFont="1" applyFill="1" applyBorder="1" applyAlignment="1">
      <alignment horizontal="center" vertical="center" wrapText="1"/>
    </xf>
    <xf numFmtId="41" fontId="14" fillId="2" borderId="28" xfId="1" applyFont="1" applyFill="1" applyBorder="1" applyAlignment="1">
      <alignment horizontal="center" vertical="center" wrapText="1"/>
    </xf>
    <xf numFmtId="41" fontId="12" fillId="0" borderId="26" xfId="1" applyFont="1" applyBorder="1" applyAlignment="1">
      <alignment horizontal="center" vertical="center" wrapText="1"/>
    </xf>
    <xf numFmtId="41" fontId="15" fillId="4" borderId="15" xfId="1" applyFont="1" applyFill="1" applyBorder="1" applyAlignment="1">
      <alignment horizontal="center" vertical="center" wrapText="1"/>
    </xf>
    <xf numFmtId="41" fontId="15" fillId="3" borderId="39" xfId="1" applyFont="1" applyFill="1" applyBorder="1" applyAlignment="1">
      <alignment horizontal="center" vertical="center" wrapText="1"/>
    </xf>
    <xf numFmtId="41" fontId="15" fillId="0" borderId="42" xfId="1" applyFont="1" applyBorder="1" applyAlignment="1">
      <alignment horizontal="center" vertical="center" wrapText="1"/>
    </xf>
    <xf numFmtId="41" fontId="16" fillId="0" borderId="9" xfId="1" applyFont="1" applyBorder="1" applyAlignment="1">
      <alignment horizontal="center" vertical="center" wrapText="1"/>
    </xf>
    <xf numFmtId="41" fontId="15" fillId="0" borderId="44" xfId="1" applyFont="1" applyBorder="1" applyAlignment="1">
      <alignment horizontal="center" vertical="center" wrapText="1"/>
    </xf>
    <xf numFmtId="41" fontId="16" fillId="0" borderId="44" xfId="1" applyFont="1" applyBorder="1" applyAlignment="1">
      <alignment horizontal="center" vertical="center" wrapText="1"/>
    </xf>
    <xf numFmtId="41" fontId="16" fillId="3" borderId="46" xfId="1" applyFont="1" applyFill="1" applyBorder="1" applyAlignment="1">
      <alignment horizontal="center" vertical="center" wrapText="1"/>
    </xf>
    <xf numFmtId="41" fontId="16" fillId="4" borderId="42" xfId="1" applyFont="1" applyFill="1" applyBorder="1" applyAlignment="1">
      <alignment horizontal="center" vertical="center" wrapText="1"/>
    </xf>
    <xf numFmtId="41" fontId="14" fillId="5" borderId="27" xfId="1" applyFont="1" applyFill="1" applyBorder="1" applyAlignment="1">
      <alignment horizontal="center" vertical="center" wrapText="1"/>
    </xf>
    <xf numFmtId="41" fontId="15" fillId="3" borderId="46" xfId="1" applyFont="1" applyFill="1" applyBorder="1" applyAlignment="1">
      <alignment horizontal="center" vertical="center" wrapText="1"/>
    </xf>
    <xf numFmtId="41" fontId="15" fillId="3" borderId="51" xfId="1" applyFont="1" applyFill="1" applyBorder="1" applyAlignment="1">
      <alignment horizontal="center" vertical="center" wrapText="1"/>
    </xf>
    <xf numFmtId="41" fontId="15" fillId="3" borderId="42" xfId="1" applyFont="1" applyFill="1" applyBorder="1" applyAlignment="1">
      <alignment horizontal="center" vertical="center" wrapText="1"/>
    </xf>
    <xf numFmtId="41" fontId="15" fillId="3" borderId="15" xfId="1" applyFont="1" applyFill="1" applyBorder="1" applyAlignment="1">
      <alignment horizontal="center" vertical="center" wrapText="1"/>
    </xf>
    <xf numFmtId="41" fontId="16" fillId="4" borderId="9" xfId="1" applyFont="1" applyFill="1" applyBorder="1" applyAlignment="1">
      <alignment horizontal="center" vertical="center" wrapText="1"/>
    </xf>
    <xf numFmtId="41" fontId="16" fillId="4" borderId="10" xfId="1" applyFont="1" applyFill="1" applyBorder="1" applyAlignment="1">
      <alignment horizontal="center" vertical="center" wrapText="1"/>
    </xf>
    <xf numFmtId="41" fontId="15" fillId="5" borderId="20" xfId="1" applyFont="1" applyFill="1" applyBorder="1" applyAlignment="1">
      <alignment horizontal="center" vertical="center" wrapText="1"/>
    </xf>
    <xf numFmtId="41" fontId="15" fillId="6" borderId="27" xfId="1" applyFont="1" applyFill="1" applyBorder="1" applyAlignment="1">
      <alignment horizontal="center" vertical="center" wrapText="1"/>
    </xf>
    <xf numFmtId="41" fontId="15" fillId="6" borderId="28" xfId="1" applyFont="1" applyFill="1" applyBorder="1" applyAlignment="1">
      <alignment horizontal="center" vertical="center" wrapText="1"/>
    </xf>
    <xf numFmtId="41" fontId="0" fillId="0" borderId="0" xfId="1" applyFont="1" applyAlignment="1">
      <alignment horizontal="center" vertical="center" wrapText="1"/>
    </xf>
    <xf numFmtId="49" fontId="16" fillId="4" borderId="23" xfId="0" applyNumberFormat="1" applyFont="1" applyFill="1" applyBorder="1" applyAlignment="1">
      <alignment horizontal="center" vertical="center" wrapText="1"/>
    </xf>
    <xf numFmtId="176" fontId="14" fillId="3" borderId="39" xfId="0" applyNumberFormat="1" applyFont="1" applyFill="1" applyBorder="1" applyAlignment="1">
      <alignment horizontal="center" vertical="center" wrapText="1"/>
    </xf>
    <xf numFmtId="176" fontId="14" fillId="0" borderId="42" xfId="0" applyNumberFormat="1" applyFont="1" applyBorder="1" applyAlignment="1">
      <alignment horizontal="center" vertical="center" wrapText="1"/>
    </xf>
    <xf numFmtId="176" fontId="14" fillId="0" borderId="9" xfId="0" applyNumberFormat="1" applyFont="1" applyBorder="1" applyAlignment="1">
      <alignment horizontal="center" vertical="center" wrapText="1"/>
    </xf>
    <xf numFmtId="176" fontId="14" fillId="0" borderId="44" xfId="0" applyNumberFormat="1" applyFont="1" applyBorder="1" applyAlignment="1">
      <alignment horizontal="center" vertical="center" wrapText="1"/>
    </xf>
    <xf numFmtId="176" fontId="14" fillId="3" borderId="46" xfId="0" applyNumberFormat="1" applyFont="1" applyFill="1" applyBorder="1" applyAlignment="1">
      <alignment horizontal="center" vertical="center" wrapText="1"/>
    </xf>
    <xf numFmtId="41" fontId="16" fillId="3" borderId="39" xfId="1" applyFont="1" applyFill="1" applyBorder="1" applyAlignment="1">
      <alignment horizontal="center" vertical="center" wrapText="1"/>
    </xf>
    <xf numFmtId="41" fontId="16" fillId="0" borderId="15" xfId="1" applyFont="1" applyBorder="1" applyAlignment="1">
      <alignment horizontal="center" vertical="center" wrapText="1"/>
    </xf>
    <xf numFmtId="41" fontId="15" fillId="0" borderId="9" xfId="1" applyFont="1" applyBorder="1" applyAlignment="1">
      <alignment horizontal="center" vertical="center" wrapText="1"/>
    </xf>
    <xf numFmtId="41" fontId="16" fillId="0" borderId="10" xfId="1" applyFont="1" applyBorder="1" applyAlignment="1">
      <alignment horizontal="center" vertical="center" wrapText="1"/>
    </xf>
    <xf numFmtId="41" fontId="16" fillId="0" borderId="23" xfId="1" applyFont="1" applyBorder="1" applyAlignment="1">
      <alignment horizontal="center" vertical="center" wrapText="1"/>
    </xf>
    <xf numFmtId="41" fontId="15" fillId="3" borderId="46" xfId="1" applyFont="1" applyFill="1" applyBorder="1" applyAlignment="1">
      <alignment horizontal="center" vertical="center"/>
    </xf>
    <xf numFmtId="41" fontId="16" fillId="0" borderId="42" xfId="1" applyFont="1" applyBorder="1" applyAlignment="1">
      <alignment horizontal="center" vertical="center"/>
    </xf>
    <xf numFmtId="41" fontId="16" fillId="4" borderId="53" xfId="1" applyFont="1" applyFill="1" applyBorder="1" applyAlignment="1">
      <alignment horizontal="center" vertical="center"/>
    </xf>
    <xf numFmtId="41" fontId="16" fillId="4" borderId="0" xfId="1" applyFont="1" applyFill="1" applyBorder="1" applyAlignment="1">
      <alignment horizontal="center" vertical="center"/>
    </xf>
    <xf numFmtId="41" fontId="16" fillId="4" borderId="48" xfId="1" applyFont="1" applyFill="1" applyBorder="1" applyAlignment="1">
      <alignment horizontal="center" vertical="center"/>
    </xf>
    <xf numFmtId="41" fontId="15" fillId="3" borderId="42" xfId="1" applyFont="1" applyFill="1" applyBorder="1" applyAlignment="1">
      <alignment horizontal="center" vertical="center"/>
    </xf>
    <xf numFmtId="41" fontId="15" fillId="3" borderId="15" xfId="1" applyFont="1" applyFill="1" applyBorder="1" applyAlignment="1">
      <alignment horizontal="center" vertical="center"/>
    </xf>
    <xf numFmtId="41" fontId="15" fillId="4" borderId="46" xfId="1" quotePrefix="1" applyFont="1" applyFill="1" applyBorder="1" applyAlignment="1">
      <alignment horizontal="center" vertical="center"/>
    </xf>
    <xf numFmtId="41" fontId="16" fillId="4" borderId="52" xfId="1" applyFont="1" applyFill="1" applyBorder="1" applyAlignment="1">
      <alignment horizontal="center" vertical="center"/>
    </xf>
    <xf numFmtId="41" fontId="15" fillId="4" borderId="15" xfId="1" applyFont="1" applyFill="1" applyBorder="1" applyAlignment="1">
      <alignment horizontal="center" vertical="center"/>
    </xf>
    <xf numFmtId="41" fontId="16" fillId="4" borderId="56" xfId="1" applyFont="1" applyFill="1" applyBorder="1" applyAlignment="1">
      <alignment horizontal="center" vertical="center"/>
    </xf>
    <xf numFmtId="41" fontId="16" fillId="4" borderId="42" xfId="1" applyFont="1" applyFill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/>
    </xf>
    <xf numFmtId="41" fontId="16" fillId="4" borderId="58" xfId="1" applyFont="1" applyFill="1" applyBorder="1" applyAlignment="1">
      <alignment horizontal="center" vertical="center"/>
    </xf>
    <xf numFmtId="41" fontId="16" fillId="4" borderId="61" xfId="1" applyFont="1" applyFill="1" applyBorder="1" applyAlignment="1">
      <alignment horizontal="center" vertical="center"/>
    </xf>
    <xf numFmtId="41" fontId="15" fillId="4" borderId="17" xfId="1" applyFont="1" applyFill="1" applyBorder="1" applyAlignment="1">
      <alignment horizontal="center" vertical="center"/>
    </xf>
    <xf numFmtId="41" fontId="15" fillId="5" borderId="42" xfId="1" applyFont="1" applyFill="1" applyBorder="1" applyAlignment="1">
      <alignment horizontal="center" vertical="center"/>
    </xf>
    <xf numFmtId="41" fontId="15" fillId="4" borderId="50" xfId="1" applyFont="1" applyFill="1" applyBorder="1" applyAlignment="1">
      <alignment horizontal="center" vertical="center" wrapText="1"/>
    </xf>
    <xf numFmtId="0" fontId="0" fillId="0" borderId="23" xfId="0" applyBorder="1">
      <alignment vertical="center"/>
    </xf>
    <xf numFmtId="49" fontId="22" fillId="6" borderId="42" xfId="0" applyNumberFormat="1" applyFont="1" applyFill="1" applyBorder="1" applyAlignment="1">
      <alignment horizontal="center" vertical="center" wrapText="1"/>
    </xf>
    <xf numFmtId="41" fontId="22" fillId="6" borderId="42" xfId="1" applyFont="1" applyFill="1" applyBorder="1" applyAlignment="1">
      <alignment horizontal="right" vertical="center" wrapText="1"/>
    </xf>
    <xf numFmtId="41" fontId="16" fillId="6" borderId="42" xfId="1" applyFont="1" applyFill="1" applyBorder="1" applyAlignment="1">
      <alignment horizontal="center" vertical="center" wrapText="1"/>
    </xf>
    <xf numFmtId="41" fontId="16" fillId="6" borderId="9" xfId="1" applyFont="1" applyFill="1" applyBorder="1" applyAlignment="1">
      <alignment horizontal="center" vertical="center" wrapText="1"/>
    </xf>
    <xf numFmtId="49" fontId="23" fillId="0" borderId="9" xfId="0" applyNumberFormat="1" applyFont="1" applyBorder="1" applyAlignment="1">
      <alignment horizontal="center" vertical="center" wrapText="1"/>
    </xf>
    <xf numFmtId="49" fontId="16" fillId="0" borderId="42" xfId="0" applyNumberFormat="1" applyFont="1" applyBorder="1" applyAlignment="1">
      <alignment horizontal="center" vertical="center" wrapText="1"/>
    </xf>
    <xf numFmtId="14" fontId="16" fillId="0" borderId="41" xfId="0" applyNumberFormat="1" applyFont="1" applyBorder="1" applyAlignment="1">
      <alignment horizontal="center" vertical="center" wrapText="1"/>
    </xf>
    <xf numFmtId="49" fontId="15" fillId="4" borderId="51" xfId="0" applyNumberFormat="1" applyFont="1" applyFill="1" applyBorder="1" applyAlignment="1">
      <alignment horizontal="left" vertical="center" wrapText="1"/>
    </xf>
    <xf numFmtId="41" fontId="16" fillId="0" borderId="42" xfId="1" applyFont="1" applyFill="1" applyBorder="1" applyAlignment="1">
      <alignment horizontal="right" vertical="center" wrapText="1"/>
    </xf>
    <xf numFmtId="41" fontId="15" fillId="4" borderId="42" xfId="1" applyFont="1" applyFill="1" applyBorder="1" applyAlignment="1">
      <alignment horizontal="center" vertical="center" wrapText="1"/>
    </xf>
    <xf numFmtId="49" fontId="23" fillId="4" borderId="42" xfId="0" applyNumberFormat="1" applyFont="1" applyFill="1" applyBorder="1" applyAlignment="1">
      <alignment horizontal="center" vertical="center" wrapText="1"/>
    </xf>
    <xf numFmtId="49" fontId="23" fillId="4" borderId="44" xfId="0" applyNumberFormat="1" applyFont="1" applyFill="1" applyBorder="1" applyAlignment="1">
      <alignment horizontal="center" vertical="center" wrapText="1"/>
    </xf>
    <xf numFmtId="41" fontId="16" fillId="0" borderId="42" xfId="1" applyFont="1" applyBorder="1" applyAlignment="1">
      <alignment horizontal="right" vertical="center" wrapText="1"/>
    </xf>
    <xf numFmtId="41" fontId="16" fillId="0" borderId="9" xfId="1" applyFont="1" applyBorder="1" applyAlignment="1">
      <alignment horizontal="right" vertical="center" wrapText="1"/>
    </xf>
    <xf numFmtId="41" fontId="16" fillId="0" borderId="9" xfId="1" applyFont="1" applyBorder="1" applyAlignment="1">
      <alignment horizontal="center" vertical="center" wrapText="1"/>
    </xf>
    <xf numFmtId="49" fontId="16" fillId="0" borderId="15" xfId="0" applyNumberFormat="1" applyFont="1" applyBorder="1" applyAlignment="1">
      <alignment horizontal="center" vertical="center" wrapText="1"/>
    </xf>
    <xf numFmtId="0" fontId="0" fillId="0" borderId="0" xfId="0">
      <alignment vertical="center"/>
    </xf>
    <xf numFmtId="177" fontId="31" fillId="0" borderId="0" xfId="0" applyNumberFormat="1" applyFont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0" fillId="0" borderId="0" xfId="0" applyFill="1">
      <alignment vertical="center"/>
    </xf>
    <xf numFmtId="49" fontId="16" fillId="0" borderId="42" xfId="0" applyNumberFormat="1" applyFont="1" applyFill="1" applyBorder="1" applyAlignment="1">
      <alignment horizontal="center" vertical="center" wrapText="1"/>
    </xf>
    <xf numFmtId="41" fontId="22" fillId="0" borderId="9" xfId="1" applyFont="1" applyFill="1" applyBorder="1" applyAlignment="1">
      <alignment horizontal="right" vertical="center" wrapText="1"/>
    </xf>
    <xf numFmtId="14" fontId="16" fillId="0" borderId="41" xfId="0" applyNumberFormat="1" applyFont="1" applyFill="1" applyBorder="1" applyAlignment="1">
      <alignment horizontal="center" vertical="center" wrapText="1"/>
    </xf>
    <xf numFmtId="14" fontId="16" fillId="0" borderId="11" xfId="0" applyNumberFormat="1" applyFont="1" applyFill="1" applyBorder="1" applyAlignment="1">
      <alignment horizontal="center" vertical="center" wrapText="1"/>
    </xf>
    <xf numFmtId="49" fontId="16" fillId="0" borderId="10" xfId="0" applyNumberFormat="1" applyFont="1" applyFill="1" applyBorder="1" applyAlignment="1">
      <alignment horizontal="left" vertical="center" wrapText="1"/>
    </xf>
    <xf numFmtId="14" fontId="16" fillId="0" borderId="43" xfId="0" applyNumberFormat="1" applyFont="1" applyFill="1" applyBorder="1" applyAlignment="1">
      <alignment horizontal="center" vertical="center" wrapText="1"/>
    </xf>
    <xf numFmtId="41" fontId="16" fillId="0" borderId="44" xfId="1" applyFont="1" applyFill="1" applyBorder="1" applyAlignment="1">
      <alignment horizontal="right" vertical="center" wrapText="1"/>
    </xf>
    <xf numFmtId="49" fontId="16" fillId="0" borderId="23" xfId="0" applyNumberFormat="1" applyFont="1" applyFill="1" applyBorder="1" applyAlignment="1">
      <alignment horizontal="left" vertical="center" wrapText="1"/>
    </xf>
    <xf numFmtId="14" fontId="16" fillId="0" borderId="45" xfId="0" applyNumberFormat="1" applyFont="1" applyBorder="1" applyAlignment="1">
      <alignment horizontal="center" vertical="center" wrapText="1"/>
    </xf>
    <xf numFmtId="49" fontId="16" fillId="0" borderId="46" xfId="0" applyNumberFormat="1" applyFont="1" applyBorder="1" applyAlignment="1">
      <alignment horizontal="center" vertical="center" wrapText="1"/>
    </xf>
    <xf numFmtId="49" fontId="16" fillId="4" borderId="51" xfId="0" applyNumberFormat="1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shrinkToFit="1"/>
    </xf>
    <xf numFmtId="14" fontId="16" fillId="0" borderId="19" xfId="0" applyNumberFormat="1" applyFont="1" applyBorder="1" applyAlignment="1">
      <alignment horizontal="center" vertical="center" wrapText="1"/>
    </xf>
    <xf numFmtId="49" fontId="23" fillId="4" borderId="20" xfId="0" applyNumberFormat="1" applyFont="1" applyFill="1" applyBorder="1" applyAlignment="1">
      <alignment horizontal="center" vertical="center" wrapText="1"/>
    </xf>
    <xf numFmtId="49" fontId="23" fillId="4" borderId="20" xfId="0" applyNumberFormat="1" applyFont="1" applyFill="1" applyBorder="1" applyAlignment="1">
      <alignment horizontal="center" vertical="center" shrinkToFit="1"/>
    </xf>
    <xf numFmtId="41" fontId="16" fillId="0" borderId="20" xfId="1" applyFont="1" applyBorder="1" applyAlignment="1">
      <alignment horizontal="right" vertical="center" wrapText="1"/>
    </xf>
    <xf numFmtId="49" fontId="23" fillId="0" borderId="21" xfId="0" applyNumberFormat="1" applyFont="1" applyBorder="1" applyAlignment="1">
      <alignment horizontal="center" vertical="center" wrapText="1"/>
    </xf>
    <xf numFmtId="14" fontId="16" fillId="0" borderId="8" xfId="0" applyNumberFormat="1" applyFont="1" applyBorder="1" applyAlignment="1">
      <alignment horizontal="center" vertical="center" wrapText="1"/>
    </xf>
    <xf numFmtId="41" fontId="16" fillId="0" borderId="17" xfId="1" applyFont="1" applyBorder="1" applyAlignment="1">
      <alignment horizontal="right" vertical="center" wrapText="1"/>
    </xf>
    <xf numFmtId="0" fontId="16" fillId="0" borderId="9" xfId="0" applyFont="1" applyBorder="1" applyAlignment="1">
      <alignment horizontal="center" vertical="center"/>
    </xf>
    <xf numFmtId="41" fontId="16" fillId="0" borderId="46" xfId="1" applyFont="1" applyFill="1" applyBorder="1" applyAlignment="1">
      <alignment horizontal="right" vertical="center" wrapText="1"/>
    </xf>
    <xf numFmtId="49" fontId="16" fillId="0" borderId="44" xfId="0" applyNumberFormat="1" applyFont="1" applyFill="1" applyBorder="1" applyAlignment="1">
      <alignment horizontal="center" vertical="center" wrapText="1"/>
    </xf>
    <xf numFmtId="41" fontId="15" fillId="4" borderId="42" xfId="1" quotePrefix="1" applyFont="1" applyFill="1" applyBorder="1" applyAlignment="1">
      <alignment horizontal="center" vertical="center" wrapText="1"/>
    </xf>
    <xf numFmtId="41" fontId="13" fillId="4" borderId="42" xfId="1" quotePrefix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23" fillId="0" borderId="0" xfId="0" applyFont="1" applyAlignment="1">
      <alignment horizontal="center" vertical="center"/>
    </xf>
    <xf numFmtId="41" fontId="16" fillId="0" borderId="0" xfId="1" applyFont="1" applyAlignment="1">
      <alignment horizontal="right" vertical="center"/>
    </xf>
    <xf numFmtId="0" fontId="23" fillId="0" borderId="42" xfId="0" applyFont="1" applyBorder="1" applyAlignment="1">
      <alignment horizontal="center" vertical="center"/>
    </xf>
    <xf numFmtId="41" fontId="16" fillId="0" borderId="42" xfId="1" applyFont="1" applyBorder="1" applyAlignment="1">
      <alignment horizontal="right" vertical="center"/>
    </xf>
    <xf numFmtId="0" fontId="16" fillId="0" borderId="15" xfId="0" applyFont="1" applyBorder="1" applyAlignment="1">
      <alignment horizontal="center" vertical="center"/>
    </xf>
    <xf numFmtId="41" fontId="22" fillId="6" borderId="44" xfId="1" applyFont="1" applyFill="1" applyBorder="1" applyAlignment="1">
      <alignment horizontal="right" vertical="center" wrapText="1"/>
    </xf>
    <xf numFmtId="49" fontId="23" fillId="4" borderId="39" xfId="0" applyNumberFormat="1" applyFont="1" applyFill="1" applyBorder="1" applyAlignment="1">
      <alignment horizontal="center" vertical="center" wrapText="1"/>
    </xf>
    <xf numFmtId="49" fontId="16" fillId="0" borderId="40" xfId="0" applyNumberFormat="1" applyFont="1" applyBorder="1" applyAlignment="1">
      <alignment horizontal="center" vertical="center" wrapText="1"/>
    </xf>
    <xf numFmtId="14" fontId="16" fillId="0" borderId="38" xfId="0" applyNumberFormat="1" applyFont="1" applyBorder="1" applyAlignment="1">
      <alignment horizontal="center" vertical="center"/>
    </xf>
    <xf numFmtId="0" fontId="0" fillId="0" borderId="39" xfId="0" applyBorder="1" applyAlignment="1">
      <alignment horizontal="center" vertical="center" shrinkToFit="1"/>
    </xf>
    <xf numFmtId="41" fontId="16" fillId="0" borderId="39" xfId="1" applyFont="1" applyBorder="1" applyAlignment="1">
      <alignment horizontal="right" vertical="center"/>
    </xf>
    <xf numFmtId="14" fontId="16" fillId="0" borderId="41" xfId="0" applyNumberFormat="1" applyFont="1" applyBorder="1" applyAlignment="1">
      <alignment horizontal="center" vertical="center"/>
    </xf>
    <xf numFmtId="14" fontId="16" fillId="0" borderId="43" xfId="0" applyNumberFormat="1" applyFont="1" applyBorder="1" applyAlignment="1">
      <alignment horizontal="center" vertical="center"/>
    </xf>
    <xf numFmtId="41" fontId="16" fillId="0" borderId="44" xfId="1" applyFont="1" applyBorder="1" applyAlignment="1">
      <alignment horizontal="right" vertical="center"/>
    </xf>
    <xf numFmtId="0" fontId="23" fillId="0" borderId="44" xfId="0" applyFont="1" applyBorder="1" applyAlignment="1">
      <alignment horizontal="center" vertical="center"/>
    </xf>
    <xf numFmtId="0" fontId="16" fillId="0" borderId="40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49" fontId="23" fillId="4" borderId="9" xfId="0" applyNumberFormat="1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6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14" fontId="16" fillId="0" borderId="1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41" fontId="16" fillId="0" borderId="9" xfId="1" applyFont="1" applyBorder="1" applyAlignment="1">
      <alignment horizontal="right" vertical="center"/>
    </xf>
    <xf numFmtId="49" fontId="16" fillId="0" borderId="10" xfId="0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41" fontId="16" fillId="0" borderId="42" xfId="1" applyFont="1" applyBorder="1">
      <alignment vertical="center"/>
    </xf>
    <xf numFmtId="41" fontId="16" fillId="0" borderId="44" xfId="1" applyFont="1" applyBorder="1">
      <alignment vertical="center"/>
    </xf>
    <xf numFmtId="0" fontId="16" fillId="0" borderId="44" xfId="0" applyFont="1" applyFill="1" applyBorder="1" applyAlignment="1">
      <alignment horizontal="center" vertical="center"/>
    </xf>
    <xf numFmtId="14" fontId="16" fillId="0" borderId="45" xfId="0" applyNumberFormat="1" applyFont="1" applyBorder="1" applyAlignment="1">
      <alignment horizontal="center" vertical="center"/>
    </xf>
    <xf numFmtId="177" fontId="22" fillId="3" borderId="6" xfId="0" applyNumberFormat="1" applyFont="1" applyFill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/>
    </xf>
    <xf numFmtId="41" fontId="16" fillId="3" borderId="9" xfId="1" applyFont="1" applyFill="1" applyBorder="1" applyAlignment="1">
      <alignment horizontal="right" vertical="center" wrapText="1"/>
    </xf>
    <xf numFmtId="41" fontId="16" fillId="0" borderId="9" xfId="1" applyFont="1" applyBorder="1">
      <alignment vertical="center"/>
    </xf>
    <xf numFmtId="41" fontId="16" fillId="0" borderId="15" xfId="0" applyNumberFormat="1" applyFont="1" applyBorder="1">
      <alignment vertical="center"/>
    </xf>
    <xf numFmtId="41" fontId="16" fillId="0" borderId="39" xfId="1" applyFont="1" applyBorder="1">
      <alignment vertical="center"/>
    </xf>
    <xf numFmtId="41" fontId="16" fillId="0" borderId="10" xfId="0" applyNumberFormat="1" applyFont="1" applyBorder="1">
      <alignment vertical="center"/>
    </xf>
    <xf numFmtId="41" fontId="16" fillId="0" borderId="40" xfId="1" applyFont="1" applyBorder="1">
      <alignment vertical="center"/>
    </xf>
    <xf numFmtId="41" fontId="16" fillId="0" borderId="15" xfId="1" applyFont="1" applyBorder="1">
      <alignment vertical="center"/>
    </xf>
    <xf numFmtId="41" fontId="16" fillId="0" borderId="23" xfId="1" applyFont="1" applyBorder="1">
      <alignment vertical="center"/>
    </xf>
    <xf numFmtId="0" fontId="0" fillId="0" borderId="40" xfId="0" applyBorder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14" fontId="16" fillId="0" borderId="8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 shrinkToFit="1"/>
    </xf>
    <xf numFmtId="41" fontId="16" fillId="0" borderId="17" xfId="1" applyFont="1" applyBorder="1" applyAlignment="1">
      <alignment horizontal="right" vertical="center"/>
    </xf>
    <xf numFmtId="0" fontId="16" fillId="0" borderId="17" xfId="0" applyFont="1" applyBorder="1" applyAlignment="1">
      <alignment horizontal="center" vertical="center"/>
    </xf>
    <xf numFmtId="41" fontId="16" fillId="0" borderId="17" xfId="1" applyFont="1" applyBorder="1">
      <alignment vertical="center"/>
    </xf>
    <xf numFmtId="0" fontId="16" fillId="0" borderId="18" xfId="0" applyFont="1" applyBorder="1" applyAlignment="1">
      <alignment horizontal="center" vertical="center"/>
    </xf>
    <xf numFmtId="0" fontId="16" fillId="0" borderId="38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49" fontId="22" fillId="3" borderId="25" xfId="0" applyNumberFormat="1" applyFont="1" applyFill="1" applyBorder="1" applyAlignment="1">
      <alignment horizontal="center" vertical="center" wrapText="1"/>
    </xf>
    <xf numFmtId="49" fontId="22" fillId="3" borderId="27" xfId="0" applyNumberFormat="1" applyFont="1" applyFill="1" applyBorder="1" applyAlignment="1">
      <alignment horizontal="center" vertical="center" wrapText="1"/>
    </xf>
    <xf numFmtId="49" fontId="22" fillId="3" borderId="28" xfId="0" applyNumberFormat="1" applyFont="1" applyFill="1" applyBorder="1" applyAlignment="1">
      <alignment horizontal="center" vertical="center" wrapText="1"/>
    </xf>
    <xf numFmtId="49" fontId="22" fillId="0" borderId="9" xfId="0" applyNumberFormat="1" applyFont="1" applyFill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14" fontId="16" fillId="0" borderId="25" xfId="0" applyNumberFormat="1" applyFont="1" applyFill="1" applyBorder="1" applyAlignment="1">
      <alignment horizontal="center" vertical="center" wrapText="1"/>
    </xf>
    <xf numFmtId="49" fontId="16" fillId="0" borderId="27" xfId="0" applyNumberFormat="1" applyFont="1" applyFill="1" applyBorder="1" applyAlignment="1">
      <alignment horizontal="center" vertical="center" wrapText="1"/>
    </xf>
    <xf numFmtId="41" fontId="16" fillId="0" borderId="27" xfId="1" applyFont="1" applyFill="1" applyBorder="1" applyAlignment="1">
      <alignment horizontal="right" vertical="center" wrapText="1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0" fillId="0" borderId="71" xfId="0" applyBorder="1" applyAlignment="1">
      <alignment horizontal="center" vertical="center" shrinkToFit="1"/>
    </xf>
    <xf numFmtId="41" fontId="16" fillId="0" borderId="70" xfId="1" applyFont="1" applyBorder="1" applyAlignment="1">
      <alignment horizontal="right" vertical="center" wrapText="1"/>
    </xf>
    <xf numFmtId="49" fontId="23" fillId="4" borderId="63" xfId="0" applyNumberFormat="1" applyFont="1" applyFill="1" applyBorder="1" applyAlignment="1">
      <alignment horizontal="center" vertical="center" wrapText="1"/>
    </xf>
    <xf numFmtId="0" fontId="23" fillId="0" borderId="63" xfId="0" applyFont="1" applyBorder="1" applyAlignment="1">
      <alignment horizontal="center" vertical="center"/>
    </xf>
    <xf numFmtId="41" fontId="23" fillId="0" borderId="44" xfId="1" applyFont="1" applyBorder="1">
      <alignment vertical="center"/>
    </xf>
    <xf numFmtId="0" fontId="0" fillId="0" borderId="0" xfId="0" applyFont="1">
      <alignment vertical="center"/>
    </xf>
    <xf numFmtId="41" fontId="16" fillId="0" borderId="39" xfId="1" applyFont="1" applyBorder="1" applyAlignment="1">
      <alignment horizontal="right" vertical="center" wrapText="1"/>
    </xf>
    <xf numFmtId="14" fontId="16" fillId="0" borderId="2" xfId="0" applyNumberFormat="1" applyFont="1" applyBorder="1" applyAlignment="1">
      <alignment horizontal="center" vertical="center"/>
    </xf>
    <xf numFmtId="14" fontId="28" fillId="0" borderId="43" xfId="0" applyNumberFormat="1" applyFont="1" applyBorder="1" applyAlignment="1">
      <alignment horizontal="center" vertical="center"/>
    </xf>
    <xf numFmtId="14" fontId="16" fillId="0" borderId="38" xfId="0" applyNumberFormat="1" applyFont="1" applyBorder="1" applyAlignment="1">
      <alignment horizontal="center" vertical="center" wrapText="1"/>
    </xf>
    <xf numFmtId="0" fontId="16" fillId="0" borderId="39" xfId="0" applyFont="1" applyBorder="1" applyAlignment="1">
      <alignment horizontal="center" vertical="center"/>
    </xf>
    <xf numFmtId="14" fontId="16" fillId="0" borderId="42" xfId="0" applyNumberFormat="1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/>
    </xf>
    <xf numFmtId="14" fontId="28" fillId="0" borderId="38" xfId="0" applyNumberFormat="1" applyFont="1" applyBorder="1" applyAlignment="1">
      <alignment horizontal="center" vertical="center"/>
    </xf>
    <xf numFmtId="41" fontId="23" fillId="0" borderId="39" xfId="1" applyFont="1" applyBorder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41" fontId="28" fillId="0" borderId="42" xfId="1" applyFont="1" applyBorder="1">
      <alignment vertical="center"/>
    </xf>
    <xf numFmtId="49" fontId="16" fillId="0" borderId="15" xfId="0" applyNumberFormat="1" applyFont="1" applyBorder="1" applyAlignment="1">
      <alignment vertical="center" wrapText="1"/>
    </xf>
    <xf numFmtId="49" fontId="16" fillId="0" borderId="10" xfId="0" applyNumberFormat="1" applyFont="1" applyBorder="1" applyAlignment="1">
      <alignment vertical="center" wrapText="1"/>
    </xf>
    <xf numFmtId="41" fontId="16" fillId="0" borderId="46" xfId="1" applyFont="1" applyBorder="1">
      <alignment vertical="center"/>
    </xf>
    <xf numFmtId="0" fontId="23" fillId="0" borderId="46" xfId="0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6" fillId="0" borderId="51" xfId="0" applyFont="1" applyFill="1" applyBorder="1" applyAlignment="1">
      <alignment horizontal="center" vertical="center"/>
    </xf>
    <xf numFmtId="41" fontId="28" fillId="0" borderId="17" xfId="1" applyFont="1" applyBorder="1">
      <alignment vertical="center"/>
    </xf>
    <xf numFmtId="0" fontId="16" fillId="0" borderId="23" xfId="0" applyFont="1" applyFill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0" fillId="0" borderId="0" xfId="0">
      <alignment vertical="center"/>
    </xf>
    <xf numFmtId="0" fontId="17" fillId="0" borderId="42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3" fontId="16" fillId="0" borderId="40" xfId="0" applyNumberFormat="1" applyFont="1" applyBorder="1">
      <alignment vertical="center"/>
    </xf>
    <xf numFmtId="3" fontId="16" fillId="0" borderId="15" xfId="0" applyNumberFormat="1" applyFont="1" applyBorder="1">
      <alignment vertical="center"/>
    </xf>
    <xf numFmtId="3" fontId="16" fillId="0" borderId="10" xfId="0" applyNumberFormat="1" applyFont="1" applyBorder="1">
      <alignment vertical="center"/>
    </xf>
    <xf numFmtId="3" fontId="16" fillId="0" borderId="23" xfId="0" applyNumberFormat="1" applyFont="1" applyBorder="1">
      <alignment vertical="center"/>
    </xf>
    <xf numFmtId="0" fontId="17" fillId="0" borderId="41" xfId="0" applyFont="1" applyBorder="1" applyAlignment="1">
      <alignment horizontal="center" vertical="center"/>
    </xf>
    <xf numFmtId="0" fontId="17" fillId="0" borderId="43" xfId="0" applyFont="1" applyBorder="1" applyAlignment="1">
      <alignment horizontal="center" vertical="center"/>
    </xf>
    <xf numFmtId="3" fontId="16" fillId="0" borderId="51" xfId="0" applyNumberFormat="1" applyFont="1" applyBorder="1">
      <alignment vertical="center"/>
    </xf>
    <xf numFmtId="0" fontId="17" fillId="0" borderId="38" xfId="0" applyFont="1" applyBorder="1" applyAlignment="1">
      <alignment horizontal="center" vertical="center"/>
    </xf>
    <xf numFmtId="0" fontId="34" fillId="0" borderId="42" xfId="0" applyFont="1" applyBorder="1" applyAlignment="1">
      <alignment horizontal="center" vertical="center"/>
    </xf>
    <xf numFmtId="49" fontId="23" fillId="0" borderId="39" xfId="0" applyNumberFormat="1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49" fontId="23" fillId="0" borderId="44" xfId="0" applyNumberFormat="1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/>
    </xf>
    <xf numFmtId="41" fontId="5" fillId="2" borderId="9" xfId="1" applyFont="1" applyFill="1" applyBorder="1" applyAlignment="1">
      <alignment horizontal="center" vertical="center"/>
    </xf>
    <xf numFmtId="41" fontId="5" fillId="2" borderId="20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41" fontId="28" fillId="0" borderId="44" xfId="1" applyFont="1" applyBorder="1">
      <alignment vertical="center"/>
    </xf>
    <xf numFmtId="0" fontId="28" fillId="0" borderId="23" xfId="0" applyFont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/>
    </xf>
    <xf numFmtId="0" fontId="17" fillId="0" borderId="42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17" fillId="0" borderId="67" xfId="0" applyFont="1" applyFill="1" applyBorder="1" applyAlignment="1">
      <alignment horizontal="center" vertical="center"/>
    </xf>
    <xf numFmtId="0" fontId="17" fillId="0" borderId="14" xfId="0" applyFont="1" applyFill="1" applyBorder="1" applyAlignment="1">
      <alignment horizontal="center" vertical="center"/>
    </xf>
    <xf numFmtId="0" fontId="17" fillId="0" borderId="62" xfId="0" applyFont="1" applyFill="1" applyBorder="1" applyAlignment="1">
      <alignment horizontal="center" vertical="center"/>
    </xf>
    <xf numFmtId="0" fontId="0" fillId="0" borderId="41" xfId="0" applyBorder="1">
      <alignment vertical="center"/>
    </xf>
    <xf numFmtId="14" fontId="28" fillId="0" borderId="41" xfId="0" applyNumberFormat="1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0" fillId="0" borderId="42" xfId="0" applyBorder="1">
      <alignment vertical="center"/>
    </xf>
    <xf numFmtId="41" fontId="22" fillId="0" borderId="9" xfId="1" applyFont="1" applyBorder="1" applyAlignment="1">
      <alignment horizontal="center" vertical="center" wrapText="1"/>
    </xf>
    <xf numFmtId="0" fontId="34" fillId="0" borderId="9" xfId="0" applyFont="1" applyBorder="1" applyAlignment="1">
      <alignment horizontal="center" vertical="center"/>
    </xf>
    <xf numFmtId="14" fontId="16" fillId="0" borderId="44" xfId="0" applyNumberFormat="1" applyFont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0" fillId="0" borderId="72" xfId="0" applyBorder="1" applyAlignment="1">
      <alignment horizontal="center" vertical="center" shrinkToFit="1"/>
    </xf>
    <xf numFmtId="14" fontId="36" fillId="0" borderId="41" xfId="0" applyNumberFormat="1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41" fontId="36" fillId="0" borderId="9" xfId="1" applyFont="1" applyBorder="1">
      <alignment vertical="center"/>
    </xf>
    <xf numFmtId="0" fontId="36" fillId="0" borderId="9" xfId="0" applyFont="1" applyBorder="1" applyAlignment="1">
      <alignment horizontal="center" vertical="center"/>
    </xf>
    <xf numFmtId="0" fontId="36" fillId="0" borderId="15" xfId="0" applyFont="1" applyFill="1" applyBorder="1" applyAlignment="1">
      <alignment horizontal="center" vertical="center"/>
    </xf>
    <xf numFmtId="0" fontId="36" fillId="0" borderId="42" xfId="0" applyFont="1" applyBorder="1" applyAlignment="1">
      <alignment horizontal="center" vertical="center"/>
    </xf>
    <xf numFmtId="49" fontId="36" fillId="0" borderId="42" xfId="0" applyNumberFormat="1" applyFont="1" applyBorder="1" applyAlignment="1">
      <alignment horizontal="center" vertical="center" wrapText="1"/>
    </xf>
    <xf numFmtId="49" fontId="36" fillId="0" borderId="9" xfId="0" applyNumberFormat="1" applyFont="1" applyBorder="1" applyAlignment="1">
      <alignment horizontal="center" vertical="center" wrapText="1"/>
    </xf>
    <xf numFmtId="14" fontId="36" fillId="0" borderId="41" xfId="0" applyNumberFormat="1" applyFont="1" applyBorder="1" applyAlignment="1">
      <alignment horizontal="center" vertical="center" wrapText="1"/>
    </xf>
    <xf numFmtId="14" fontId="36" fillId="0" borderId="43" xfId="0" applyNumberFormat="1" applyFont="1" applyBorder="1" applyAlignment="1">
      <alignment horizontal="center" vertical="center" wrapText="1"/>
    </xf>
    <xf numFmtId="49" fontId="36" fillId="0" borderId="44" xfId="0" applyNumberFormat="1" applyFont="1" applyBorder="1" applyAlignment="1">
      <alignment horizontal="center" vertical="center" wrapText="1"/>
    </xf>
    <xf numFmtId="41" fontId="36" fillId="0" borderId="44" xfId="1" applyFont="1" applyBorder="1">
      <alignment vertical="center"/>
    </xf>
    <xf numFmtId="0" fontId="36" fillId="0" borderId="44" xfId="0" applyFont="1" applyBorder="1" applyAlignment="1">
      <alignment horizontal="center" vertical="center"/>
    </xf>
    <xf numFmtId="0" fontId="36" fillId="0" borderId="23" xfId="0" applyFont="1" applyFill="1" applyBorder="1" applyAlignment="1">
      <alignment horizontal="center" vertical="center"/>
    </xf>
    <xf numFmtId="0" fontId="17" fillId="0" borderId="43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36" fillId="0" borderId="10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62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41" fontId="22" fillId="0" borderId="9" xfId="0" applyNumberFormat="1" applyFont="1" applyBorder="1">
      <alignment vertical="center"/>
    </xf>
    <xf numFmtId="49" fontId="16" fillId="0" borderId="39" xfId="0" applyNumberFormat="1" applyFont="1" applyBorder="1" applyAlignment="1">
      <alignment horizontal="center" vertical="center" wrapText="1"/>
    </xf>
    <xf numFmtId="0" fontId="34" fillId="0" borderId="39" xfId="0" applyFont="1" applyBorder="1" applyAlignment="1">
      <alignment horizontal="center" vertical="center"/>
    </xf>
    <xf numFmtId="41" fontId="16" fillId="0" borderId="9" xfId="0" applyNumberFormat="1" applyFont="1" applyBorder="1">
      <alignment vertical="center"/>
    </xf>
    <xf numFmtId="41" fontId="16" fillId="0" borderId="42" xfId="0" applyNumberFormat="1" applyFont="1" applyBorder="1">
      <alignment vertical="center"/>
    </xf>
    <xf numFmtId="41" fontId="16" fillId="0" borderId="42" xfId="0" applyNumberFormat="1" applyFont="1" applyFill="1" applyBorder="1">
      <alignment vertical="center"/>
    </xf>
    <xf numFmtId="41" fontId="16" fillId="0" borderId="9" xfId="0" applyNumberFormat="1" applyFont="1" applyFill="1" applyBorder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39" xfId="0" applyFont="1" applyFill="1" applyBorder="1" applyAlignment="1">
      <alignment horizontal="center" vertical="center"/>
    </xf>
    <xf numFmtId="41" fontId="16" fillId="0" borderId="44" xfId="0" applyNumberFormat="1" applyFont="1" applyBorder="1">
      <alignment vertical="center"/>
    </xf>
    <xf numFmtId="0" fontId="36" fillId="0" borderId="40" xfId="0" applyFont="1" applyFill="1" applyBorder="1" applyAlignment="1">
      <alignment horizontal="center" vertical="center"/>
    </xf>
    <xf numFmtId="49" fontId="16" fillId="0" borderId="20" xfId="0" applyNumberFormat="1" applyFont="1" applyBorder="1" applyAlignment="1">
      <alignment horizontal="center" vertical="center" wrapText="1"/>
    </xf>
    <xf numFmtId="0" fontId="34" fillId="0" borderId="63" xfId="0" applyFont="1" applyBorder="1" applyAlignment="1">
      <alignment horizontal="center" vertical="center"/>
    </xf>
    <xf numFmtId="49" fontId="23" fillId="0" borderId="63" xfId="0" applyNumberFormat="1" applyFont="1" applyBorder="1" applyAlignment="1">
      <alignment horizontal="center" vertical="center" wrapText="1"/>
    </xf>
    <xf numFmtId="49" fontId="22" fillId="3" borderId="3" xfId="0" applyNumberFormat="1" applyFont="1" applyFill="1" applyBorder="1" applyAlignment="1">
      <alignment horizontal="center" vertical="center" wrapText="1"/>
    </xf>
    <xf numFmtId="49" fontId="22" fillId="3" borderId="5" xfId="0" applyNumberFormat="1" applyFont="1" applyFill="1" applyBorder="1" applyAlignment="1">
      <alignment horizontal="center" vertical="center" wrapText="1"/>
    </xf>
    <xf numFmtId="41" fontId="22" fillId="3" borderId="30" xfId="1" applyFont="1" applyFill="1" applyBorder="1" applyAlignment="1">
      <alignment horizontal="center" vertical="center" wrapText="1"/>
    </xf>
    <xf numFmtId="41" fontId="16" fillId="0" borderId="63" xfId="1" applyFont="1" applyBorder="1" applyAlignment="1">
      <alignment horizontal="right" vertical="center" wrapText="1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41" fontId="16" fillId="0" borderId="39" xfId="0" applyNumberFormat="1" applyFont="1" applyBorder="1">
      <alignment vertical="center"/>
    </xf>
    <xf numFmtId="0" fontId="16" fillId="0" borderId="39" xfId="0" applyFont="1" applyBorder="1" applyAlignment="1">
      <alignment vertical="center"/>
    </xf>
    <xf numFmtId="0" fontId="16" fillId="0" borderId="42" xfId="0" applyFont="1" applyBorder="1" applyAlignment="1">
      <alignment vertical="center"/>
    </xf>
    <xf numFmtId="0" fontId="16" fillId="0" borderId="38" xfId="0" applyFont="1" applyBorder="1" applyAlignment="1">
      <alignment vertical="center"/>
    </xf>
    <xf numFmtId="0" fontId="16" fillId="0" borderId="44" xfId="0" applyFont="1" applyBorder="1" applyAlignment="1">
      <alignment vertical="center"/>
    </xf>
    <xf numFmtId="41" fontId="22" fillId="0" borderId="17" xfId="1" applyFont="1" applyFill="1" applyBorder="1" applyAlignment="1">
      <alignment horizontal="right" vertical="center" wrapText="1"/>
    </xf>
    <xf numFmtId="0" fontId="22" fillId="6" borderId="44" xfId="0" applyFont="1" applyFill="1" applyBorder="1" applyAlignment="1">
      <alignment horizontal="center" vertical="center"/>
    </xf>
    <xf numFmtId="41" fontId="22" fillId="6" borderId="44" xfId="1" applyFont="1" applyFill="1" applyBorder="1" applyAlignment="1">
      <alignment horizontal="center" vertical="center"/>
    </xf>
    <xf numFmtId="49" fontId="16" fillId="0" borderId="15" xfId="0" applyNumberFormat="1" applyFont="1" applyFill="1" applyBorder="1" applyAlignment="1">
      <alignment vertical="center" wrapText="1"/>
    </xf>
    <xf numFmtId="41" fontId="16" fillId="0" borderId="63" xfId="0" applyNumberFormat="1" applyFont="1" applyBorder="1">
      <alignment vertical="center"/>
    </xf>
    <xf numFmtId="14" fontId="16" fillId="0" borderId="25" xfId="0" applyNumberFormat="1" applyFont="1" applyBorder="1" applyAlignment="1">
      <alignment horizontal="center" vertical="center" wrapText="1"/>
    </xf>
    <xf numFmtId="49" fontId="23" fillId="4" borderId="27" xfId="0" applyNumberFormat="1" applyFont="1" applyFill="1" applyBorder="1" applyAlignment="1">
      <alignment horizontal="center" vertical="center" wrapText="1"/>
    </xf>
    <xf numFmtId="49" fontId="23" fillId="4" borderId="27" xfId="0" applyNumberFormat="1" applyFont="1" applyFill="1" applyBorder="1" applyAlignment="1">
      <alignment horizontal="center" vertical="center" shrinkToFit="1"/>
    </xf>
    <xf numFmtId="41" fontId="16" fillId="0" borderId="27" xfId="0" applyNumberFormat="1" applyFont="1" applyBorder="1">
      <alignment vertical="center"/>
    </xf>
    <xf numFmtId="49" fontId="23" fillId="0" borderId="2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6" fillId="4" borderId="9" xfId="0" applyNumberFormat="1" applyFont="1" applyFill="1" applyBorder="1" applyAlignment="1">
      <alignment horizontal="center" vertical="center" wrapText="1"/>
    </xf>
    <xf numFmtId="41" fontId="16" fillId="4" borderId="9" xfId="1" applyFont="1" applyFill="1" applyBorder="1" applyAlignment="1">
      <alignment horizontal="right" vertical="center" wrapText="1"/>
    </xf>
    <xf numFmtId="49" fontId="15" fillId="4" borderId="18" xfId="0" applyNumberFormat="1" applyFont="1" applyFill="1" applyBorder="1" applyAlignment="1">
      <alignment horizontal="center" vertical="center" wrapText="1"/>
    </xf>
    <xf numFmtId="41" fontId="22" fillId="0" borderId="44" xfId="1" applyFont="1" applyFill="1" applyBorder="1" applyAlignment="1">
      <alignment horizontal="right" vertical="center" wrapText="1"/>
    </xf>
    <xf numFmtId="41" fontId="16" fillId="0" borderId="39" xfId="1" applyFont="1" applyFill="1" applyBorder="1" applyAlignment="1">
      <alignment horizontal="right" vertical="center" wrapText="1"/>
    </xf>
    <xf numFmtId="41" fontId="14" fillId="5" borderId="27" xfId="1" applyFont="1" applyFill="1" applyBorder="1" applyAlignment="1">
      <alignment horizontal="center" vertical="center" wrapText="1"/>
    </xf>
    <xf numFmtId="41" fontId="14" fillId="6" borderId="27" xfId="1" applyFont="1" applyFill="1" applyBorder="1" applyAlignment="1">
      <alignment horizontal="center" vertical="center" wrapText="1"/>
    </xf>
    <xf numFmtId="41" fontId="14" fillId="5" borderId="42" xfId="1" applyFont="1" applyFill="1" applyBorder="1" applyAlignment="1">
      <alignment horizontal="center" vertical="center"/>
    </xf>
    <xf numFmtId="41" fontId="14" fillId="6" borderId="20" xfId="1" applyFont="1" applyFill="1" applyBorder="1" applyAlignment="1">
      <alignment horizontal="center" vertical="center"/>
    </xf>
    <xf numFmtId="41" fontId="15" fillId="4" borderId="11" xfId="1" applyFont="1" applyFill="1" applyBorder="1" applyAlignment="1">
      <alignment horizontal="center" vertical="center"/>
    </xf>
    <xf numFmtId="0" fontId="0" fillId="0" borderId="42" xfId="0" applyFont="1" applyBorder="1">
      <alignment vertical="center"/>
    </xf>
    <xf numFmtId="0" fontId="11" fillId="0" borderId="59" xfId="0" quotePrefix="1" applyFont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41" fontId="2" fillId="0" borderId="0" xfId="1" quotePrefix="1" applyFont="1" applyBorder="1" applyAlignment="1">
      <alignment horizontal="center" vertical="center" wrapText="1"/>
    </xf>
    <xf numFmtId="41" fontId="14" fillId="0" borderId="48" xfId="1" applyFont="1" applyBorder="1" applyAlignment="1">
      <alignment horizontal="center" vertical="center" wrapText="1"/>
    </xf>
    <xf numFmtId="41" fontId="16" fillId="3" borderId="10" xfId="1" applyFont="1" applyFill="1" applyBorder="1" applyAlignment="1">
      <alignment horizontal="right" vertical="center" wrapText="1"/>
    </xf>
    <xf numFmtId="41" fontId="12" fillId="0" borderId="34" xfId="1" applyFont="1" applyBorder="1" applyAlignment="1">
      <alignment horizontal="center" vertical="center" wrapText="1"/>
    </xf>
    <xf numFmtId="41" fontId="15" fillId="5" borderId="21" xfId="1" applyFont="1" applyFill="1" applyBorder="1" applyAlignment="1">
      <alignment horizontal="center" vertical="center" wrapText="1"/>
    </xf>
    <xf numFmtId="41" fontId="16" fillId="0" borderId="9" xfId="1" applyFont="1" applyFill="1" applyBorder="1" applyAlignment="1">
      <alignment horizontal="right" vertical="center" wrapText="1"/>
    </xf>
    <xf numFmtId="0" fontId="17" fillId="0" borderId="10" xfId="0" applyFont="1" applyBorder="1" applyAlignment="1">
      <alignment horizontal="center" vertical="center"/>
    </xf>
    <xf numFmtId="41" fontId="12" fillId="0" borderId="71" xfId="1" applyFont="1" applyBorder="1" applyAlignment="1">
      <alignment horizontal="center" vertical="center"/>
    </xf>
    <xf numFmtId="41" fontId="15" fillId="3" borderId="51" xfId="1" applyFont="1" applyFill="1" applyBorder="1" applyAlignment="1">
      <alignment horizontal="center" vertical="center"/>
    </xf>
    <xf numFmtId="41" fontId="15" fillId="4" borderId="18" xfId="1" applyFont="1" applyFill="1" applyBorder="1" applyAlignment="1">
      <alignment horizontal="center" vertical="center"/>
    </xf>
    <xf numFmtId="41" fontId="15" fillId="5" borderId="15" xfId="1" applyFont="1" applyFill="1" applyBorder="1" applyAlignment="1">
      <alignment horizontal="center" vertical="center"/>
    </xf>
    <xf numFmtId="14" fontId="16" fillId="0" borderId="2" xfId="0" applyNumberFormat="1" applyFont="1" applyBorder="1" applyAlignment="1">
      <alignment horizontal="center" vertical="center" wrapText="1"/>
    </xf>
    <xf numFmtId="0" fontId="17" fillId="0" borderId="9" xfId="0" applyFont="1" applyFill="1" applyBorder="1" applyAlignment="1">
      <alignment horizontal="center" vertical="center"/>
    </xf>
    <xf numFmtId="41" fontId="17" fillId="0" borderId="0" xfId="0" applyNumberFormat="1" applyFont="1" applyBorder="1">
      <alignment vertical="center"/>
    </xf>
    <xf numFmtId="41" fontId="22" fillId="0" borderId="42" xfId="0" applyNumberFormat="1" applyFont="1" applyBorder="1">
      <alignment vertical="center"/>
    </xf>
    <xf numFmtId="41" fontId="16" fillId="0" borderId="42" xfId="0" applyNumberFormat="1" applyFont="1" applyBorder="1" applyAlignment="1">
      <alignment horizontal="center" vertical="center"/>
    </xf>
    <xf numFmtId="41" fontId="16" fillId="0" borderId="39" xfId="0" applyNumberFormat="1" applyFont="1" applyBorder="1" applyAlignment="1">
      <alignment horizontal="center" vertical="center"/>
    </xf>
    <xf numFmtId="41" fontId="16" fillId="0" borderId="44" xfId="0" applyNumberFormat="1" applyFont="1" applyBorder="1" applyAlignment="1">
      <alignment horizontal="center" vertical="center"/>
    </xf>
    <xf numFmtId="41" fontId="16" fillId="0" borderId="9" xfId="0" applyNumberFormat="1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8" fillId="0" borderId="42" xfId="0" applyFont="1" applyBorder="1" applyAlignment="1">
      <alignment horizontal="center" vertical="center"/>
    </xf>
    <xf numFmtId="3" fontId="39" fillId="7" borderId="42" xfId="0" applyNumberFormat="1" applyFont="1" applyFill="1" applyBorder="1" applyAlignment="1" applyProtection="1">
      <alignment horizontal="right" vertical="center" wrapText="1"/>
    </xf>
    <xf numFmtId="49" fontId="22" fillId="0" borderId="42" xfId="0" applyNumberFormat="1" applyFont="1" applyBorder="1" applyAlignment="1">
      <alignment horizontal="center" vertical="center" wrapText="1"/>
    </xf>
    <xf numFmtId="3" fontId="39" fillId="7" borderId="39" xfId="0" applyNumberFormat="1" applyFont="1" applyFill="1" applyBorder="1" applyAlignment="1" applyProtection="1">
      <alignment horizontal="right" vertical="center" wrapText="1"/>
    </xf>
    <xf numFmtId="41" fontId="22" fillId="0" borderId="39" xfId="0" applyNumberFormat="1" applyFont="1" applyBorder="1">
      <alignment vertical="center"/>
    </xf>
    <xf numFmtId="0" fontId="39" fillId="7" borderId="40" xfId="0" applyFont="1" applyFill="1" applyBorder="1" applyAlignment="1" applyProtection="1">
      <alignment horizontal="center" vertical="center" wrapText="1"/>
    </xf>
    <xf numFmtId="14" fontId="39" fillId="7" borderId="41" xfId="0" applyNumberFormat="1" applyFont="1" applyFill="1" applyBorder="1" applyAlignment="1" applyProtection="1">
      <alignment horizontal="center" vertical="center" wrapText="1"/>
    </xf>
    <xf numFmtId="0" fontId="39" fillId="7" borderId="15" xfId="0" applyFont="1" applyFill="1" applyBorder="1" applyAlignment="1" applyProtection="1">
      <alignment horizontal="center" vertical="center" wrapText="1"/>
    </xf>
    <xf numFmtId="14" fontId="40" fillId="7" borderId="41" xfId="0" applyNumberFormat="1" applyFont="1" applyFill="1" applyBorder="1" applyAlignment="1" applyProtection="1">
      <alignment horizontal="center" vertical="center" wrapText="1"/>
    </xf>
    <xf numFmtId="14" fontId="40" fillId="7" borderId="43" xfId="0" applyNumberFormat="1" applyFont="1" applyFill="1" applyBorder="1" applyAlignment="1" applyProtection="1">
      <alignment horizontal="center" vertical="center" wrapText="1"/>
    </xf>
    <xf numFmtId="3" fontId="41" fillId="7" borderId="39" xfId="0" applyNumberFormat="1" applyFont="1" applyFill="1" applyBorder="1" applyAlignment="1" applyProtection="1">
      <alignment horizontal="right" vertical="center" wrapText="1"/>
    </xf>
    <xf numFmtId="3" fontId="41" fillId="7" borderId="42" xfId="0" applyNumberFormat="1" applyFont="1" applyFill="1" applyBorder="1" applyAlignment="1" applyProtection="1">
      <alignment horizontal="right" vertical="center" wrapText="1"/>
    </xf>
    <xf numFmtId="3" fontId="41" fillId="7" borderId="44" xfId="0" applyNumberFormat="1" applyFont="1" applyFill="1" applyBorder="1" applyAlignment="1" applyProtection="1">
      <alignment horizontal="right" vertical="center" wrapText="1"/>
    </xf>
    <xf numFmtId="3" fontId="42" fillId="7" borderId="42" xfId="0" applyNumberFormat="1" applyFont="1" applyFill="1" applyBorder="1" applyAlignment="1" applyProtection="1">
      <alignment horizontal="right" vertical="center" wrapText="1"/>
    </xf>
    <xf numFmtId="0" fontId="16" fillId="0" borderId="3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3" fontId="42" fillId="7" borderId="9" xfId="0" applyNumberFormat="1" applyFont="1" applyFill="1" applyBorder="1" applyAlignment="1" applyProtection="1">
      <alignment horizontal="right" vertical="center" wrapText="1"/>
    </xf>
    <xf numFmtId="14" fontId="16" fillId="0" borderId="74" xfId="0" applyNumberFormat="1" applyFont="1" applyBorder="1" applyAlignment="1">
      <alignment horizontal="center" vertical="center" wrapText="1"/>
    </xf>
    <xf numFmtId="3" fontId="16" fillId="0" borderId="74" xfId="0" applyNumberFormat="1" applyFont="1" applyBorder="1" applyAlignment="1">
      <alignment horizontal="right" vertical="center" wrapText="1"/>
    </xf>
    <xf numFmtId="3" fontId="43" fillId="7" borderId="9" xfId="0" applyNumberFormat="1" applyFont="1" applyFill="1" applyBorder="1" applyAlignment="1" applyProtection="1">
      <alignment horizontal="right" vertical="center" wrapText="1"/>
    </xf>
    <xf numFmtId="0" fontId="16" fillId="0" borderId="75" xfId="0" applyFont="1" applyBorder="1" applyAlignment="1">
      <alignment horizontal="center" vertical="center" wrapText="1"/>
    </xf>
    <xf numFmtId="3" fontId="16" fillId="0" borderId="76" xfId="0" applyNumberFormat="1" applyFont="1" applyBorder="1" applyAlignment="1">
      <alignment horizontal="right" vertical="center" wrapText="1"/>
    </xf>
    <xf numFmtId="14" fontId="16" fillId="0" borderId="77" xfId="0" applyNumberFormat="1" applyFont="1" applyBorder="1" applyAlignment="1">
      <alignment horizontal="center" vertical="center" wrapText="1"/>
    </xf>
    <xf numFmtId="3" fontId="16" fillId="0" borderId="78" xfId="0" applyNumberFormat="1" applyFont="1" applyBorder="1" applyAlignment="1">
      <alignment horizontal="right" vertical="center" wrapText="1"/>
    </xf>
    <xf numFmtId="14" fontId="16" fillId="0" borderId="79" xfId="0" applyNumberFormat="1" applyFont="1" applyBorder="1" applyAlignment="1">
      <alignment horizontal="center" vertical="center" wrapText="1"/>
    </xf>
    <xf numFmtId="14" fontId="16" fillId="0" borderId="80" xfId="0" applyNumberFormat="1" applyFont="1" applyBorder="1" applyAlignment="1">
      <alignment horizontal="center" vertical="center" wrapText="1"/>
    </xf>
    <xf numFmtId="3" fontId="16" fillId="0" borderId="81" xfId="0" applyNumberFormat="1" applyFont="1" applyBorder="1" applyAlignment="1">
      <alignment horizontal="right" vertical="center" wrapText="1"/>
    </xf>
    <xf numFmtId="3" fontId="16" fillId="0" borderId="42" xfId="0" applyNumberFormat="1" applyFont="1" applyBorder="1" applyAlignment="1">
      <alignment horizontal="right" vertical="center" wrapText="1"/>
    </xf>
    <xf numFmtId="3" fontId="16" fillId="0" borderId="39" xfId="0" applyNumberFormat="1" applyFont="1" applyBorder="1" applyAlignment="1">
      <alignment horizontal="right" vertical="center" wrapText="1"/>
    </xf>
    <xf numFmtId="0" fontId="10" fillId="0" borderId="0" xfId="0" applyFont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41" fontId="5" fillId="0" borderId="0" xfId="0" applyNumberFormat="1" applyFont="1" applyBorder="1">
      <alignment vertical="center"/>
    </xf>
    <xf numFmtId="0" fontId="17" fillId="0" borderId="40" xfId="0" applyFont="1" applyFill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40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/>
    </xf>
    <xf numFmtId="3" fontId="22" fillId="0" borderId="42" xfId="0" applyNumberFormat="1" applyFont="1" applyBorder="1" applyAlignment="1">
      <alignment horizontal="right" vertical="center" wrapText="1"/>
    </xf>
    <xf numFmtId="0" fontId="28" fillId="0" borderId="39" xfId="0" applyFont="1" applyBorder="1" applyAlignment="1">
      <alignment horizontal="center" vertical="center"/>
    </xf>
    <xf numFmtId="41" fontId="15" fillId="4" borderId="9" xfId="1" applyFont="1" applyFill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3" fontId="22" fillId="0" borderId="9" xfId="0" applyNumberFormat="1" applyFont="1" applyBorder="1" applyAlignment="1">
      <alignment horizontal="right" vertical="center" wrapText="1"/>
    </xf>
    <xf numFmtId="0" fontId="16" fillId="0" borderId="10" xfId="0" applyFont="1" applyBorder="1" applyAlignment="1">
      <alignment horizontal="center" vertical="center" wrapText="1"/>
    </xf>
    <xf numFmtId="14" fontId="39" fillId="7" borderId="38" xfId="0" applyNumberFormat="1" applyFont="1" applyFill="1" applyBorder="1" applyAlignment="1" applyProtection="1">
      <alignment horizontal="center" vertical="center" wrapText="1"/>
    </xf>
    <xf numFmtId="3" fontId="22" fillId="0" borderId="39" xfId="0" applyNumberFormat="1" applyFont="1" applyBorder="1" applyAlignment="1">
      <alignment horizontal="right" vertical="center" wrapText="1"/>
    </xf>
    <xf numFmtId="14" fontId="39" fillId="7" borderId="43" xfId="0" applyNumberFormat="1" applyFont="1" applyFill="1" applyBorder="1" applyAlignment="1" applyProtection="1">
      <alignment horizontal="center" vertical="center" wrapText="1"/>
    </xf>
    <xf numFmtId="3" fontId="39" fillId="7" borderId="44" xfId="0" applyNumberFormat="1" applyFont="1" applyFill="1" applyBorder="1" applyAlignment="1" applyProtection="1">
      <alignment horizontal="right" vertical="center" wrapText="1"/>
    </xf>
    <xf numFmtId="14" fontId="39" fillId="7" borderId="11" xfId="0" applyNumberFormat="1" applyFont="1" applyFill="1" applyBorder="1" applyAlignment="1" applyProtection="1">
      <alignment horizontal="center" vertical="center" wrapText="1"/>
    </xf>
    <xf numFmtId="3" fontId="39" fillId="7" borderId="9" xfId="0" applyNumberFormat="1" applyFont="1" applyFill="1" applyBorder="1" applyAlignment="1" applyProtection="1">
      <alignment horizontal="right" vertical="center" wrapText="1"/>
    </xf>
    <xf numFmtId="0" fontId="39" fillId="7" borderId="10" xfId="0" applyFont="1" applyFill="1" applyBorder="1" applyAlignment="1" applyProtection="1">
      <alignment horizontal="center" vertical="center" wrapText="1"/>
    </xf>
    <xf numFmtId="0" fontId="0" fillId="0" borderId="42" xfId="0" applyBorder="1" applyAlignment="1">
      <alignment horizontal="center" vertical="center"/>
    </xf>
    <xf numFmtId="3" fontId="16" fillId="0" borderId="9" xfId="0" applyNumberFormat="1" applyFont="1" applyBorder="1" applyAlignment="1">
      <alignment horizontal="right" vertical="center" wrapText="1"/>
    </xf>
    <xf numFmtId="0" fontId="28" fillId="0" borderId="9" xfId="0" applyFont="1" applyBorder="1" applyAlignment="1">
      <alignment horizontal="center" vertical="center"/>
    </xf>
    <xf numFmtId="0" fontId="16" fillId="0" borderId="63" xfId="0" applyFont="1" applyFill="1" applyBorder="1" applyAlignment="1">
      <alignment horizontal="center" vertical="center"/>
    </xf>
    <xf numFmtId="0" fontId="17" fillId="0" borderId="63" xfId="0" applyFont="1" applyBorder="1" applyAlignment="1">
      <alignment horizontal="center" vertical="center"/>
    </xf>
    <xf numFmtId="0" fontId="17" fillId="0" borderId="63" xfId="0" applyFont="1" applyFill="1" applyBorder="1" applyAlignment="1">
      <alignment horizontal="center" vertical="center"/>
    </xf>
    <xf numFmtId="0" fontId="6" fillId="0" borderId="63" xfId="0" applyFont="1" applyFill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3" fontId="0" fillId="0" borderId="0" xfId="0" applyNumberFormat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39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 wrapText="1"/>
    </xf>
    <xf numFmtId="0" fontId="39" fillId="7" borderId="42" xfId="0" applyFont="1" applyFill="1" applyBorder="1" applyAlignment="1" applyProtection="1">
      <alignment horizontal="right" vertical="center" wrapText="1"/>
    </xf>
    <xf numFmtId="0" fontId="39" fillId="7" borderId="39" xfId="0" applyFont="1" applyFill="1" applyBorder="1" applyAlignment="1" applyProtection="1">
      <alignment horizontal="right" vertical="center" wrapText="1"/>
    </xf>
    <xf numFmtId="49" fontId="16" fillId="0" borderId="63" xfId="0" applyNumberFormat="1" applyFont="1" applyBorder="1" applyAlignment="1">
      <alignment horizontal="center" vertical="center" wrapText="1"/>
    </xf>
    <xf numFmtId="3" fontId="39" fillId="7" borderId="63" xfId="0" applyNumberFormat="1" applyFont="1" applyFill="1" applyBorder="1" applyAlignment="1" applyProtection="1">
      <alignment horizontal="right" vertical="center" wrapText="1"/>
    </xf>
    <xf numFmtId="3" fontId="39" fillId="7" borderId="39" xfId="0" applyNumberFormat="1" applyFont="1" applyFill="1" applyBorder="1" applyAlignment="1" applyProtection="1">
      <alignment horizontal="center" vertical="center" wrapText="1"/>
    </xf>
    <xf numFmtId="3" fontId="39" fillId="7" borderId="42" xfId="0" applyNumberFormat="1" applyFont="1" applyFill="1" applyBorder="1" applyAlignment="1" applyProtection="1">
      <alignment horizontal="center" vertical="center" wrapText="1"/>
    </xf>
    <xf numFmtId="3" fontId="39" fillId="7" borderId="44" xfId="0" applyNumberFormat="1" applyFont="1" applyFill="1" applyBorder="1" applyAlignment="1" applyProtection="1">
      <alignment horizontal="center" vertical="center" wrapText="1"/>
    </xf>
    <xf numFmtId="49" fontId="22" fillId="0" borderId="39" xfId="0" applyNumberFormat="1" applyFont="1" applyBorder="1" applyAlignment="1">
      <alignment horizontal="center" vertical="center" wrapText="1"/>
    </xf>
    <xf numFmtId="3" fontId="39" fillId="7" borderId="17" xfId="0" applyNumberFormat="1" applyFont="1" applyFill="1" applyBorder="1" applyAlignment="1" applyProtection="1">
      <alignment horizontal="right" vertical="center" wrapText="1"/>
    </xf>
    <xf numFmtId="0" fontId="16" fillId="0" borderId="9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72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78" fontId="0" fillId="0" borderId="0" xfId="0" applyNumberFormat="1">
      <alignment vertical="center"/>
    </xf>
    <xf numFmtId="178" fontId="22" fillId="3" borderId="28" xfId="0" applyNumberFormat="1" applyFont="1" applyFill="1" applyBorder="1" applyAlignment="1">
      <alignment horizontal="center" vertical="center" wrapText="1"/>
    </xf>
    <xf numFmtId="178" fontId="16" fillId="0" borderId="40" xfId="1" applyNumberFormat="1" applyFont="1" applyBorder="1">
      <alignment vertical="center"/>
    </xf>
    <xf numFmtId="178" fontId="16" fillId="0" borderId="15" xfId="1" applyNumberFormat="1" applyFont="1" applyBorder="1">
      <alignment vertical="center"/>
    </xf>
    <xf numFmtId="178" fontId="16" fillId="0" borderId="23" xfId="1" applyNumberFormat="1" applyFont="1" applyBorder="1">
      <alignment vertical="center"/>
    </xf>
    <xf numFmtId="178" fontId="17" fillId="0" borderId="40" xfId="0" applyNumberFormat="1" applyFont="1" applyBorder="1">
      <alignment vertical="center"/>
    </xf>
    <xf numFmtId="178" fontId="17" fillId="0" borderId="15" xfId="0" applyNumberFormat="1" applyFont="1" applyBorder="1">
      <alignment vertical="center"/>
    </xf>
    <xf numFmtId="178" fontId="16" fillId="0" borderId="10" xfId="1" applyNumberFormat="1" applyFont="1" applyBorder="1">
      <alignment vertical="center"/>
    </xf>
    <xf numFmtId="178" fontId="17" fillId="0" borderId="23" xfId="0" applyNumberFormat="1" applyFont="1" applyBorder="1">
      <alignment vertical="center"/>
    </xf>
    <xf numFmtId="178" fontId="17" fillId="0" borderId="10" xfId="0" applyNumberFormat="1" applyFont="1" applyBorder="1">
      <alignment vertical="center"/>
    </xf>
    <xf numFmtId="178" fontId="16" fillId="0" borderId="15" xfId="0" applyNumberFormat="1" applyFont="1" applyBorder="1">
      <alignment vertical="center"/>
    </xf>
    <xf numFmtId="178" fontId="16" fillId="0" borderId="23" xfId="0" applyNumberFormat="1" applyFont="1" applyBorder="1">
      <alignment vertical="center"/>
    </xf>
    <xf numFmtId="178" fontId="17" fillId="0" borderId="64" xfId="0" applyNumberFormat="1" applyFont="1" applyBorder="1">
      <alignment vertical="center"/>
    </xf>
    <xf numFmtId="178" fontId="23" fillId="0" borderId="15" xfId="0" applyNumberFormat="1" applyFont="1" applyBorder="1">
      <alignment vertical="center"/>
    </xf>
    <xf numFmtId="178" fontId="23" fillId="0" borderId="15" xfId="0" applyNumberFormat="1" applyFont="1" applyBorder="1" applyAlignment="1">
      <alignment horizontal="right" vertical="center"/>
    </xf>
    <xf numFmtId="178" fontId="14" fillId="3" borderId="39" xfId="0" applyNumberFormat="1" applyFont="1" applyFill="1" applyBorder="1" applyAlignment="1">
      <alignment horizontal="center" vertical="center" wrapText="1"/>
    </xf>
    <xf numFmtId="14" fontId="40" fillId="7" borderId="38" xfId="0" applyNumberFormat="1" applyFont="1" applyFill="1" applyBorder="1" applyAlignment="1" applyProtection="1">
      <alignment horizontal="center" vertical="center" wrapText="1"/>
    </xf>
    <xf numFmtId="0" fontId="6" fillId="0" borderId="39" xfId="0" applyFont="1" applyBorder="1" applyAlignment="1">
      <alignment horizontal="center" vertical="center" shrinkToFit="1"/>
    </xf>
    <xf numFmtId="3" fontId="40" fillId="7" borderId="39" xfId="0" applyNumberFormat="1" applyFont="1" applyFill="1" applyBorder="1" applyAlignment="1" applyProtection="1">
      <alignment horizontal="right" vertical="center" wrapText="1"/>
    </xf>
    <xf numFmtId="0" fontId="6" fillId="0" borderId="42" xfId="0" applyFont="1" applyBorder="1" applyAlignment="1">
      <alignment horizontal="center" vertical="center" shrinkToFit="1"/>
    </xf>
    <xf numFmtId="3" fontId="40" fillId="7" borderId="42" xfId="0" applyNumberFormat="1" applyFont="1" applyFill="1" applyBorder="1" applyAlignment="1" applyProtection="1">
      <alignment horizontal="right" vertical="center" wrapText="1"/>
    </xf>
    <xf numFmtId="14" fontId="44" fillId="7" borderId="38" xfId="0" applyNumberFormat="1" applyFont="1" applyFill="1" applyBorder="1" applyAlignment="1" applyProtection="1">
      <alignment horizontal="center" vertical="center" wrapText="1"/>
    </xf>
    <xf numFmtId="3" fontId="44" fillId="7" borderId="39" xfId="0" applyNumberFormat="1" applyFont="1" applyFill="1" applyBorder="1" applyAlignment="1" applyProtection="1">
      <alignment horizontal="right" vertical="center" wrapText="1"/>
    </xf>
    <xf numFmtId="14" fontId="44" fillId="7" borderId="41" xfId="0" applyNumberFormat="1" applyFont="1" applyFill="1" applyBorder="1" applyAlignment="1" applyProtection="1">
      <alignment horizontal="center" vertical="center" wrapText="1"/>
    </xf>
    <xf numFmtId="3" fontId="44" fillId="7" borderId="42" xfId="0" applyNumberFormat="1" applyFont="1" applyFill="1" applyBorder="1" applyAlignment="1" applyProtection="1">
      <alignment horizontal="right" vertical="center" wrapText="1"/>
    </xf>
    <xf numFmtId="3" fontId="39" fillId="7" borderId="9" xfId="0" applyNumberFormat="1" applyFont="1" applyFill="1" applyBorder="1" applyAlignment="1" applyProtection="1">
      <alignment horizontal="center" vertical="center" wrapText="1"/>
    </xf>
    <xf numFmtId="3" fontId="44" fillId="7" borderId="39" xfId="0" applyNumberFormat="1" applyFont="1" applyFill="1" applyBorder="1" applyAlignment="1" applyProtection="1">
      <alignment horizontal="center" vertical="center" wrapText="1"/>
    </xf>
    <xf numFmtId="0" fontId="45" fillId="0" borderId="40" xfId="0" applyFont="1" applyFill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/>
    </xf>
    <xf numFmtId="3" fontId="44" fillId="7" borderId="42" xfId="0" applyNumberFormat="1" applyFont="1" applyFill="1" applyBorder="1" applyAlignment="1" applyProtection="1">
      <alignment horizontal="center" vertical="center" wrapText="1"/>
    </xf>
    <xf numFmtId="0" fontId="45" fillId="0" borderId="23" xfId="0" applyFont="1" applyFill="1" applyBorder="1" applyAlignment="1">
      <alignment horizontal="center" vertical="center"/>
    </xf>
    <xf numFmtId="178" fontId="23" fillId="0" borderId="10" xfId="0" applyNumberFormat="1" applyFont="1" applyBorder="1">
      <alignment vertical="center"/>
    </xf>
    <xf numFmtId="0" fontId="23" fillId="0" borderId="42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178" fontId="17" fillId="0" borderId="82" xfId="0" applyNumberFormat="1" applyFont="1" applyBorder="1">
      <alignment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3" fontId="23" fillId="0" borderId="9" xfId="0" applyNumberFormat="1" applyFont="1" applyBorder="1" applyAlignment="1">
      <alignment horizontal="right" vertical="center" wrapText="1"/>
    </xf>
    <xf numFmtId="3" fontId="43" fillId="7" borderId="42" xfId="0" applyNumberFormat="1" applyFont="1" applyFill="1" applyBorder="1" applyAlignment="1" applyProtection="1">
      <alignment horizontal="right" vertical="center" wrapText="1"/>
    </xf>
    <xf numFmtId="14" fontId="44" fillId="7" borderId="11" xfId="0" applyNumberFormat="1" applyFont="1" applyFill="1" applyBorder="1" applyAlignment="1" applyProtection="1">
      <alignment horizontal="center" vertical="center" wrapText="1"/>
    </xf>
    <xf numFmtId="0" fontId="45" fillId="0" borderId="10" xfId="0" applyFont="1" applyFill="1" applyBorder="1" applyAlignment="1">
      <alignment horizontal="center" vertical="center"/>
    </xf>
    <xf numFmtId="3" fontId="43" fillId="7" borderId="39" xfId="0" applyNumberFormat="1" applyFont="1" applyFill="1" applyBorder="1" applyAlignment="1" applyProtection="1">
      <alignment horizontal="right" vertical="center" wrapText="1"/>
    </xf>
    <xf numFmtId="14" fontId="40" fillId="7" borderId="11" xfId="0" applyNumberFormat="1" applyFont="1" applyFill="1" applyBorder="1" applyAlignment="1" applyProtection="1">
      <alignment horizontal="center" vertical="center" wrapText="1"/>
    </xf>
    <xf numFmtId="0" fontId="6" fillId="0" borderId="9" xfId="0" applyFont="1" applyBorder="1" applyAlignment="1">
      <alignment horizontal="center" vertical="center" shrinkToFit="1"/>
    </xf>
    <xf numFmtId="3" fontId="40" fillId="7" borderId="9" xfId="0" applyNumberFormat="1" applyFont="1" applyFill="1" applyBorder="1" applyAlignment="1" applyProtection="1">
      <alignment horizontal="right" vertical="center" wrapText="1"/>
    </xf>
    <xf numFmtId="0" fontId="8" fillId="0" borderId="39" xfId="0" applyFont="1" applyBorder="1" applyAlignment="1">
      <alignment horizontal="center" vertical="center" shrinkToFit="1"/>
    </xf>
    <xf numFmtId="0" fontId="23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shrinkToFit="1"/>
    </xf>
    <xf numFmtId="0" fontId="23" fillId="0" borderId="15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16" fillId="0" borderId="39" xfId="0" applyNumberFormat="1" applyFont="1" applyBorder="1" applyAlignment="1">
      <alignment horizontal="right" vertical="center" wrapText="1"/>
    </xf>
    <xf numFmtId="3" fontId="16" fillId="0" borderId="17" xfId="0" applyNumberFormat="1" applyFont="1" applyBorder="1" applyAlignment="1">
      <alignment horizontal="right" vertical="center" wrapText="1"/>
    </xf>
    <xf numFmtId="0" fontId="8" fillId="0" borderId="9" xfId="0" applyFont="1" applyBorder="1" applyAlignment="1">
      <alignment horizontal="center" vertical="center" shrinkToFit="1"/>
    </xf>
    <xf numFmtId="3" fontId="44" fillId="7" borderId="9" xfId="0" applyNumberFormat="1" applyFont="1" applyFill="1" applyBorder="1" applyAlignment="1" applyProtection="1">
      <alignment horizontal="right" vertical="center" wrapText="1"/>
    </xf>
    <xf numFmtId="0" fontId="23" fillId="0" borderId="10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46" fillId="0" borderId="42" xfId="0" applyFont="1" applyBorder="1" applyAlignment="1">
      <alignment horizontal="center" vertical="center"/>
    </xf>
    <xf numFmtId="49" fontId="28" fillId="0" borderId="39" xfId="0" applyNumberFormat="1" applyFont="1" applyBorder="1" applyAlignment="1">
      <alignment horizontal="center" vertical="center" wrapText="1"/>
    </xf>
    <xf numFmtId="0" fontId="28" fillId="0" borderId="40" xfId="0" applyFont="1" applyBorder="1" applyAlignment="1">
      <alignment horizontal="center" vertical="center"/>
    </xf>
    <xf numFmtId="49" fontId="28" fillId="0" borderId="42" xfId="0" applyNumberFormat="1" applyFont="1" applyBorder="1" applyAlignment="1">
      <alignment horizontal="center" vertical="center" wrapText="1"/>
    </xf>
    <xf numFmtId="0" fontId="28" fillId="0" borderId="15" xfId="0" applyFont="1" applyBorder="1" applyAlignment="1">
      <alignment horizontal="center" vertical="center"/>
    </xf>
    <xf numFmtId="49" fontId="28" fillId="0" borderId="44" xfId="0" applyNumberFormat="1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/>
    </xf>
    <xf numFmtId="14" fontId="47" fillId="7" borderId="38" xfId="0" applyNumberFormat="1" applyFont="1" applyFill="1" applyBorder="1" applyAlignment="1" applyProtection="1">
      <alignment horizontal="center" vertical="center" wrapText="1"/>
    </xf>
    <xf numFmtId="0" fontId="28" fillId="0" borderId="39" xfId="0" applyFont="1" applyBorder="1" applyAlignment="1">
      <alignment horizontal="center" vertical="center" shrinkToFit="1"/>
    </xf>
    <xf numFmtId="3" fontId="47" fillId="7" borderId="39" xfId="0" applyNumberFormat="1" applyFont="1" applyFill="1" applyBorder="1" applyAlignment="1" applyProtection="1">
      <alignment horizontal="right" vertical="center" wrapText="1"/>
    </xf>
    <xf numFmtId="14" fontId="47" fillId="7" borderId="41" xfId="0" applyNumberFormat="1" applyFont="1" applyFill="1" applyBorder="1" applyAlignment="1" applyProtection="1">
      <alignment horizontal="center" vertical="center" wrapText="1"/>
    </xf>
    <xf numFmtId="0" fontId="28" fillId="0" borderId="42" xfId="0" applyFont="1" applyBorder="1" applyAlignment="1">
      <alignment horizontal="center" vertical="center" shrinkToFit="1"/>
    </xf>
    <xf numFmtId="3" fontId="47" fillId="7" borderId="42" xfId="0" applyNumberFormat="1" applyFont="1" applyFill="1" applyBorder="1" applyAlignment="1" applyProtection="1">
      <alignment horizontal="right" vertical="center" wrapText="1"/>
    </xf>
    <xf numFmtId="14" fontId="47" fillId="7" borderId="43" xfId="0" applyNumberFormat="1" applyFont="1" applyFill="1" applyBorder="1" applyAlignment="1" applyProtection="1">
      <alignment horizontal="center" vertical="center" wrapText="1"/>
    </xf>
    <xf numFmtId="0" fontId="28" fillId="0" borderId="44" xfId="0" applyFont="1" applyBorder="1" applyAlignment="1">
      <alignment horizontal="center" vertical="center" shrinkToFit="1"/>
    </xf>
    <xf numFmtId="3" fontId="47" fillId="7" borderId="44" xfId="0" applyNumberFormat="1" applyFont="1" applyFill="1" applyBorder="1" applyAlignment="1" applyProtection="1">
      <alignment horizontal="right" vertical="center" wrapText="1"/>
    </xf>
    <xf numFmtId="0" fontId="39" fillId="7" borderId="0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3" fontId="48" fillId="0" borderId="44" xfId="0" applyNumberFormat="1" applyFont="1" applyBorder="1" applyAlignment="1">
      <alignment horizontal="right" vertical="center" wrapText="1"/>
    </xf>
    <xf numFmtId="41" fontId="16" fillId="0" borderId="63" xfId="1" applyFont="1" applyFill="1" applyBorder="1" applyAlignment="1">
      <alignment horizontal="right" vertical="center" wrapText="1"/>
    </xf>
    <xf numFmtId="41" fontId="22" fillId="0" borderId="63" xfId="1" applyFont="1" applyBorder="1" applyAlignment="1">
      <alignment horizontal="center" vertical="center" wrapText="1"/>
    </xf>
    <xf numFmtId="49" fontId="16" fillId="0" borderId="64" xfId="0" applyNumberFormat="1" applyFont="1" applyBorder="1" applyAlignment="1">
      <alignment horizontal="center" vertical="center" wrapText="1"/>
    </xf>
    <xf numFmtId="49" fontId="23" fillId="0" borderId="10" xfId="0" applyNumberFormat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46" fillId="0" borderId="9" xfId="0" applyFont="1" applyBorder="1" applyAlignment="1">
      <alignment horizontal="center" vertical="center"/>
    </xf>
    <xf numFmtId="0" fontId="17" fillId="0" borderId="6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1" fontId="22" fillId="0" borderId="63" xfId="1" applyFont="1" applyFill="1" applyBorder="1" applyAlignment="1">
      <alignment horizontal="right" vertical="center" wrapText="1"/>
    </xf>
    <xf numFmtId="14" fontId="47" fillId="7" borderId="11" xfId="0" applyNumberFormat="1" applyFont="1" applyFill="1" applyBorder="1" applyAlignment="1" applyProtection="1">
      <alignment horizontal="center" vertical="center" wrapText="1"/>
    </xf>
    <xf numFmtId="3" fontId="47" fillId="7" borderId="9" xfId="0" applyNumberFormat="1" applyFont="1" applyFill="1" applyBorder="1" applyAlignment="1" applyProtection="1">
      <alignment horizontal="right" vertical="center" wrapText="1"/>
    </xf>
    <xf numFmtId="49" fontId="28" fillId="0" borderId="9" xfId="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shrinkToFit="1"/>
    </xf>
    <xf numFmtId="0" fontId="28" fillId="0" borderId="10" xfId="0" applyFont="1" applyBorder="1" applyAlignment="1">
      <alignment horizontal="center" vertical="center"/>
    </xf>
    <xf numFmtId="0" fontId="17" fillId="0" borderId="57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9" fontId="28" fillId="0" borderId="63" xfId="0" applyNumberFormat="1" applyFont="1" applyBorder="1" applyAlignment="1">
      <alignment horizontal="center" vertical="center" wrapText="1"/>
    </xf>
    <xf numFmtId="0" fontId="28" fillId="0" borderId="71" xfId="0" applyFont="1" applyBorder="1" applyAlignment="1">
      <alignment horizontal="center" vertical="center" shrinkToFit="1"/>
    </xf>
    <xf numFmtId="0" fontId="28" fillId="0" borderId="63" xfId="0" applyFont="1" applyBorder="1" applyAlignment="1">
      <alignment horizontal="center" vertical="center"/>
    </xf>
    <xf numFmtId="3" fontId="16" fillId="0" borderId="44" xfId="0" applyNumberFormat="1" applyFont="1" applyBorder="1" applyAlignment="1">
      <alignment horizontal="right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49" fontId="28" fillId="0" borderId="17" xfId="0" applyNumberFormat="1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shrinkToFit="1"/>
    </xf>
    <xf numFmtId="0" fontId="28" fillId="0" borderId="17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57" xfId="0" applyFont="1" applyFill="1" applyBorder="1" applyAlignment="1">
      <alignment horizontal="center" vertical="center"/>
    </xf>
    <xf numFmtId="0" fontId="17" fillId="0" borderId="38" xfId="0" applyFont="1" applyFill="1" applyBorder="1" applyAlignment="1">
      <alignment horizontal="center" vertical="center"/>
    </xf>
    <xf numFmtId="0" fontId="17" fillId="0" borderId="41" xfId="0" applyFont="1" applyFill="1" applyBorder="1" applyAlignment="1">
      <alignment horizontal="center" vertical="center"/>
    </xf>
    <xf numFmtId="14" fontId="43" fillId="7" borderId="38" xfId="0" applyNumberFormat="1" applyFont="1" applyFill="1" applyBorder="1" applyAlignment="1" applyProtection="1">
      <alignment horizontal="center" vertical="center" wrapText="1"/>
    </xf>
    <xf numFmtId="14" fontId="43" fillId="7" borderId="41" xfId="0" applyNumberFormat="1" applyFont="1" applyFill="1" applyBorder="1" applyAlignment="1" applyProtection="1">
      <alignment horizontal="center" vertical="center" wrapText="1"/>
    </xf>
    <xf numFmtId="0" fontId="17" fillId="0" borderId="42" xfId="0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49" fontId="21" fillId="0" borderId="42" xfId="0" applyNumberFormat="1" applyFont="1" applyBorder="1" applyAlignment="1">
      <alignment horizontal="center" vertical="center" wrapText="1"/>
    </xf>
    <xf numFmtId="0" fontId="0" fillId="0" borderId="39" xfId="0" applyBorder="1">
      <alignment vertical="center"/>
    </xf>
    <xf numFmtId="0" fontId="17" fillId="0" borderId="42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178" fontId="28" fillId="0" borderId="0" xfId="1" applyNumberFormat="1" applyFont="1" applyAlignment="1">
      <alignment horizontal="center" vertical="center"/>
    </xf>
    <xf numFmtId="178" fontId="22" fillId="6" borderId="42" xfId="0" applyNumberFormat="1" applyFont="1" applyFill="1" applyBorder="1" applyAlignment="1">
      <alignment horizontal="center" vertical="center" wrapText="1"/>
    </xf>
    <xf numFmtId="178" fontId="23" fillId="0" borderId="9" xfId="0" applyNumberFormat="1" applyFont="1" applyBorder="1" applyAlignment="1">
      <alignment horizontal="center" vertical="center"/>
    </xf>
    <xf numFmtId="178" fontId="28" fillId="0" borderId="9" xfId="0" applyNumberFormat="1" applyFont="1" applyBorder="1" applyAlignment="1">
      <alignment horizontal="center" vertical="center"/>
    </xf>
    <xf numFmtId="178" fontId="23" fillId="0" borderId="42" xfId="0" applyNumberFormat="1" applyFont="1" applyBorder="1" applyAlignment="1">
      <alignment horizontal="center" vertical="center"/>
    </xf>
    <xf numFmtId="178" fontId="28" fillId="0" borderId="42" xfId="0" applyNumberFormat="1" applyFont="1" applyBorder="1" applyAlignment="1">
      <alignment horizontal="center" vertical="center"/>
    </xf>
    <xf numFmtId="178" fontId="16" fillId="0" borderId="9" xfId="0" applyNumberFormat="1" applyFont="1" applyBorder="1" applyAlignment="1">
      <alignment horizontal="center" vertical="center"/>
    </xf>
    <xf numFmtId="178" fontId="23" fillId="0" borderId="39" xfId="0" applyNumberFormat="1" applyFont="1" applyBorder="1" applyAlignment="1">
      <alignment horizontal="center" vertical="center"/>
    </xf>
    <xf numFmtId="178" fontId="16" fillId="0" borderId="39" xfId="0" applyNumberFormat="1" applyFont="1" applyBorder="1" applyAlignment="1">
      <alignment horizontal="center" vertical="center"/>
    </xf>
    <xf numFmtId="178" fontId="16" fillId="0" borderId="42" xfId="0" applyNumberFormat="1" applyFont="1" applyBorder="1" applyAlignment="1">
      <alignment horizontal="center" vertical="center"/>
    </xf>
    <xf numFmtId="178" fontId="16" fillId="0" borderId="44" xfId="0" applyNumberFormat="1" applyFont="1" applyBorder="1" applyAlignment="1">
      <alignment horizontal="center" vertical="center" wrapText="1"/>
    </xf>
    <xf numFmtId="178" fontId="28" fillId="0" borderId="0" xfId="0" applyNumberFormat="1" applyFont="1" applyAlignment="1">
      <alignment horizontal="center" vertical="center"/>
    </xf>
    <xf numFmtId="41" fontId="16" fillId="0" borderId="39" xfId="1" applyFont="1" applyBorder="1" applyAlignment="1">
      <alignment horizontal="center" vertical="center" wrapText="1"/>
    </xf>
    <xf numFmtId="14" fontId="43" fillId="7" borderId="11" xfId="0" applyNumberFormat="1" applyFont="1" applyFill="1" applyBorder="1" applyAlignment="1" applyProtection="1">
      <alignment horizontal="center" vertical="center" wrapText="1"/>
    </xf>
    <xf numFmtId="41" fontId="15" fillId="4" borderId="11" xfId="1" applyFont="1" applyFill="1" applyBorder="1" applyAlignment="1">
      <alignment horizontal="center" vertical="center" wrapText="1"/>
    </xf>
    <xf numFmtId="41" fontId="15" fillId="4" borderId="54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14" fontId="23" fillId="0" borderId="2" xfId="0" applyNumberFormat="1" applyFont="1" applyBorder="1" applyAlignment="1">
      <alignment horizontal="center" vertical="center"/>
    </xf>
    <xf numFmtId="14" fontId="23" fillId="0" borderId="41" xfId="0" applyNumberFormat="1" applyFont="1" applyBorder="1" applyAlignment="1">
      <alignment horizontal="center" vertical="center"/>
    </xf>
    <xf numFmtId="14" fontId="23" fillId="0" borderId="43" xfId="0" applyNumberFormat="1" applyFont="1" applyBorder="1" applyAlignment="1">
      <alignment horizontal="center" vertical="center"/>
    </xf>
    <xf numFmtId="41" fontId="15" fillId="3" borderId="40" xfId="1" applyFont="1" applyFill="1" applyBorder="1" applyAlignment="1">
      <alignment horizontal="center" vertical="center" wrapText="1"/>
    </xf>
    <xf numFmtId="3" fontId="39" fillId="7" borderId="15" xfId="0" applyNumberFormat="1" applyFont="1" applyFill="1" applyBorder="1" applyAlignment="1" applyProtection="1">
      <alignment horizontal="right" vertical="center" wrapText="1"/>
    </xf>
    <xf numFmtId="41" fontId="0" fillId="0" borderId="0" xfId="1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0" fillId="0" borderId="11" xfId="0" applyBorder="1">
      <alignment vertical="center"/>
    </xf>
    <xf numFmtId="41" fontId="16" fillId="0" borderId="9" xfId="0" applyNumberFormat="1" applyFont="1" applyBorder="1" applyAlignment="1">
      <alignment horizontal="right" vertical="center"/>
    </xf>
    <xf numFmtId="0" fontId="0" fillId="0" borderId="9" xfId="0" applyBorder="1">
      <alignment vertical="center"/>
    </xf>
    <xf numFmtId="0" fontId="0" fillId="0" borderId="63" xfId="0" applyBorder="1">
      <alignment vertical="center"/>
    </xf>
    <xf numFmtId="41" fontId="22" fillId="0" borderId="9" xfId="0" applyNumberFormat="1" applyFont="1" applyBorder="1" applyAlignment="1">
      <alignment horizontal="right" vertical="center"/>
    </xf>
    <xf numFmtId="14" fontId="23" fillId="0" borderId="11" xfId="0" applyNumberFormat="1" applyFont="1" applyBorder="1" applyAlignment="1">
      <alignment horizontal="center" vertical="center"/>
    </xf>
    <xf numFmtId="14" fontId="23" fillId="0" borderId="38" xfId="0" applyNumberFormat="1" applyFont="1" applyBorder="1" applyAlignment="1">
      <alignment horizontal="center" vertical="center"/>
    </xf>
    <xf numFmtId="41" fontId="16" fillId="3" borderId="40" xfId="1" applyFont="1" applyFill="1" applyBorder="1" applyAlignment="1">
      <alignment horizontal="center" vertical="center" wrapText="1"/>
    </xf>
    <xf numFmtId="0" fontId="16" fillId="0" borderId="42" xfId="0" applyFont="1" applyFill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41" fontId="4" fillId="5" borderId="29" xfId="1" applyFont="1" applyFill="1" applyBorder="1" applyAlignment="1">
      <alignment horizontal="center" vertical="center"/>
    </xf>
    <xf numFmtId="41" fontId="4" fillId="5" borderId="26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/>
    </xf>
    <xf numFmtId="41" fontId="0" fillId="2" borderId="17" xfId="1" applyFont="1" applyFill="1" applyBorder="1" applyAlignment="1">
      <alignment horizontal="center" vertical="center"/>
    </xf>
    <xf numFmtId="41" fontId="0" fillId="2" borderId="20" xfId="1" applyFont="1" applyFill="1" applyBorder="1" applyAlignment="1">
      <alignment horizontal="center" vertical="center"/>
    </xf>
    <xf numFmtId="41" fontId="0" fillId="2" borderId="7" xfId="1" applyFont="1" applyFill="1" applyBorder="1" applyAlignment="1">
      <alignment horizontal="center" vertical="center" wrapText="1"/>
    </xf>
    <xf numFmtId="41" fontId="0" fillId="2" borderId="16" xfId="1" applyFont="1" applyFill="1" applyBorder="1" applyAlignment="1">
      <alignment horizontal="center" vertical="center" wrapText="1"/>
    </xf>
    <xf numFmtId="41" fontId="0" fillId="2" borderId="24" xfId="1" applyFont="1" applyFill="1" applyBorder="1" applyAlignment="1">
      <alignment horizontal="center" vertical="center" wrapText="1"/>
    </xf>
    <xf numFmtId="41" fontId="4" fillId="5" borderId="34" xfId="1" applyFont="1" applyFill="1" applyBorder="1" applyAlignment="1">
      <alignment horizontal="center" vertical="center"/>
    </xf>
    <xf numFmtId="41" fontId="0" fillId="2" borderId="10" xfId="1" applyFont="1" applyFill="1" applyBorder="1" applyAlignment="1">
      <alignment horizontal="center" vertical="center"/>
    </xf>
    <xf numFmtId="41" fontId="0" fillId="2" borderId="18" xfId="1" applyFont="1" applyFill="1" applyBorder="1" applyAlignment="1">
      <alignment horizontal="center" vertical="center"/>
    </xf>
    <xf numFmtId="41" fontId="0" fillId="2" borderId="21" xfId="1" applyFont="1" applyFill="1" applyBorder="1" applyAlignment="1">
      <alignment horizontal="center" vertical="center"/>
    </xf>
    <xf numFmtId="41" fontId="7" fillId="5" borderId="32" xfId="1" applyFont="1" applyFill="1" applyBorder="1" applyAlignment="1">
      <alignment horizontal="center" vertical="center"/>
    </xf>
    <xf numFmtId="41" fontId="7" fillId="5" borderId="1" xfId="1" applyFont="1" applyFill="1" applyBorder="1" applyAlignment="1">
      <alignment horizontal="center" vertical="center"/>
    </xf>
    <xf numFmtId="41" fontId="7" fillId="5" borderId="33" xfId="1" applyFont="1" applyFill="1" applyBorder="1" applyAlignment="1">
      <alignment horizontal="center" vertical="center"/>
    </xf>
    <xf numFmtId="41" fontId="0" fillId="2" borderId="12" xfId="1" applyFont="1" applyFill="1" applyBorder="1" applyAlignment="1">
      <alignment horizontal="center" vertical="center" wrapText="1"/>
    </xf>
    <xf numFmtId="41" fontId="0" fillId="2" borderId="13" xfId="1" applyFont="1" applyFill="1" applyBorder="1" applyAlignment="1">
      <alignment horizontal="center" vertical="center" wrapText="1"/>
    </xf>
    <xf numFmtId="41" fontId="0" fillId="2" borderId="14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41" fontId="0" fillId="2" borderId="6" xfId="1" applyFont="1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41" fontId="0" fillId="2" borderId="5" xfId="1" applyFont="1" applyFill="1" applyBorder="1" applyAlignment="1">
      <alignment horizontal="center" vertical="center"/>
    </xf>
    <xf numFmtId="41" fontId="0" fillId="2" borderId="11" xfId="1" applyFont="1" applyFill="1" applyBorder="1" applyAlignment="1">
      <alignment horizontal="center" vertical="center"/>
    </xf>
    <xf numFmtId="41" fontId="0" fillId="2" borderId="8" xfId="1" applyFont="1" applyFill="1" applyBorder="1" applyAlignment="1">
      <alignment horizontal="center" vertical="center"/>
    </xf>
    <xf numFmtId="41" fontId="0" fillId="2" borderId="19" xfId="1" applyFont="1" applyFill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 wrapText="1"/>
    </xf>
    <xf numFmtId="41" fontId="5" fillId="0" borderId="13" xfId="1" applyFont="1" applyBorder="1">
      <alignment vertical="center"/>
    </xf>
    <xf numFmtId="41" fontId="5" fillId="0" borderId="14" xfId="1" applyFont="1" applyBorder="1">
      <alignment vertical="center"/>
    </xf>
    <xf numFmtId="41" fontId="5" fillId="2" borderId="9" xfId="1" applyFont="1" applyFill="1" applyBorder="1" applyAlignment="1">
      <alignment horizontal="center" vertical="center"/>
    </xf>
    <xf numFmtId="41" fontId="5" fillId="2" borderId="20" xfId="1" applyFont="1" applyFill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horizontal="center" vertical="center"/>
    </xf>
    <xf numFmtId="41" fontId="5" fillId="2" borderId="14" xfId="1" applyFont="1" applyFill="1" applyBorder="1" applyAlignment="1">
      <alignment horizontal="center" vertical="center"/>
    </xf>
    <xf numFmtId="41" fontId="0" fillId="2" borderId="9" xfId="1" applyFont="1" applyFill="1" applyBorder="1" applyAlignment="1">
      <alignment horizontal="center" vertical="center" wrapText="1"/>
    </xf>
    <xf numFmtId="41" fontId="0" fillId="2" borderId="17" xfId="1" applyFont="1" applyFill="1" applyBorder="1" applyAlignment="1">
      <alignment horizontal="center" vertical="center" wrapText="1"/>
    </xf>
    <xf numFmtId="41" fontId="0" fillId="2" borderId="20" xfId="1" applyFont="1" applyFill="1" applyBorder="1" applyAlignment="1">
      <alignment horizontal="center" vertical="center" wrapText="1"/>
    </xf>
    <xf numFmtId="41" fontId="0" fillId="2" borderId="10" xfId="1" applyFont="1" applyFill="1" applyBorder="1" applyAlignment="1">
      <alignment horizontal="center" vertical="center" wrapText="1"/>
    </xf>
    <xf numFmtId="41" fontId="0" fillId="2" borderId="18" xfId="1" applyFont="1" applyFill="1" applyBorder="1" applyAlignment="1">
      <alignment horizontal="center" vertical="center" wrapText="1"/>
    </xf>
    <xf numFmtId="41" fontId="0" fillId="2" borderId="21" xfId="1" applyFont="1" applyFill="1" applyBorder="1" applyAlignment="1">
      <alignment horizontal="center" vertical="center" wrapText="1"/>
    </xf>
    <xf numFmtId="41" fontId="5" fillId="2" borderId="17" xfId="1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 wrapText="1"/>
    </xf>
    <xf numFmtId="41" fontId="5" fillId="2" borderId="5" xfId="1" applyFont="1" applyFill="1" applyBorder="1" applyAlignment="1">
      <alignment horizontal="center" vertical="center" wrapText="1"/>
    </xf>
    <xf numFmtId="41" fontId="5" fillId="2" borderId="6" xfId="1" applyFont="1" applyFill="1" applyBorder="1" applyAlignment="1">
      <alignment horizontal="center" vertical="center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 wrapText="1"/>
    </xf>
    <xf numFmtId="41" fontId="4" fillId="2" borderId="16" xfId="1" applyFont="1" applyFill="1" applyBorder="1" applyAlignment="1">
      <alignment horizontal="center" vertical="center" wrapText="1"/>
    </xf>
    <xf numFmtId="41" fontId="4" fillId="2" borderId="24" xfId="1" applyFont="1" applyFill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41" fontId="5" fillId="2" borderId="17" xfId="1" applyFont="1" applyFill="1" applyBorder="1" applyAlignment="1">
      <alignment horizontal="center" vertical="center" wrapText="1"/>
    </xf>
    <xf numFmtId="41" fontId="5" fillId="2" borderId="20" xfId="1" applyFont="1" applyFill="1" applyBorder="1" applyAlignment="1">
      <alignment horizontal="center" vertical="center" wrapText="1"/>
    </xf>
    <xf numFmtId="41" fontId="5" fillId="2" borderId="10" xfId="1" applyFont="1" applyFill="1" applyBorder="1" applyAlignment="1">
      <alignment horizontal="center" vertical="center" wrapText="1"/>
    </xf>
    <xf numFmtId="41" fontId="5" fillId="2" borderId="18" xfId="1" applyFont="1" applyFill="1" applyBorder="1" applyAlignment="1">
      <alignment horizontal="center" vertical="center"/>
    </xf>
    <xf numFmtId="41" fontId="5" fillId="2" borderId="21" xfId="1" applyFont="1" applyFill="1" applyBorder="1" applyAlignment="1">
      <alignment horizontal="center" vertical="center"/>
    </xf>
    <xf numFmtId="41" fontId="5" fillId="2" borderId="11" xfId="1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2" borderId="19" xfId="1" applyFont="1" applyFill="1" applyBorder="1" applyAlignment="1">
      <alignment horizontal="center" vertical="center"/>
    </xf>
    <xf numFmtId="41" fontId="15" fillId="3" borderId="55" xfId="1" applyFont="1" applyFill="1" applyBorder="1" applyAlignment="1">
      <alignment horizontal="center" vertical="center" wrapText="1"/>
    </xf>
    <xf numFmtId="41" fontId="15" fillId="3" borderId="14" xfId="1" applyFont="1" applyFill="1" applyBorder="1" applyAlignment="1">
      <alignment horizontal="center" vertical="center" wrapText="1"/>
    </xf>
    <xf numFmtId="41" fontId="14" fillId="5" borderId="19" xfId="1" applyFont="1" applyFill="1" applyBorder="1" applyAlignment="1">
      <alignment horizontal="center" vertical="center" wrapText="1"/>
    </xf>
    <xf numFmtId="41" fontId="14" fillId="5" borderId="20" xfId="1" applyFont="1" applyFill="1" applyBorder="1" applyAlignment="1">
      <alignment horizontal="center" vertical="center" wrapText="1"/>
    </xf>
    <xf numFmtId="41" fontId="14" fillId="6" borderId="25" xfId="1" applyFont="1" applyFill="1" applyBorder="1" applyAlignment="1">
      <alignment horizontal="center" vertical="center" wrapText="1"/>
    </xf>
    <xf numFmtId="41" fontId="14" fillId="6" borderId="27" xfId="1" applyFont="1" applyFill="1" applyBorder="1" applyAlignment="1">
      <alignment horizontal="center" vertical="center" wrapText="1"/>
    </xf>
    <xf numFmtId="41" fontId="15" fillId="3" borderId="6" xfId="1" applyFont="1" applyFill="1" applyBorder="1" applyAlignment="1">
      <alignment horizontal="center" vertical="center" wrapText="1"/>
    </xf>
    <xf numFmtId="41" fontId="15" fillId="3" borderId="67" xfId="1" applyFont="1" applyFill="1" applyBorder="1" applyAlignment="1">
      <alignment horizontal="center" vertical="center" wrapText="1"/>
    </xf>
    <xf numFmtId="41" fontId="15" fillId="4" borderId="11" xfId="1" applyFont="1" applyFill="1" applyBorder="1" applyAlignment="1">
      <alignment horizontal="center" vertical="center" wrapText="1"/>
    </xf>
    <xf numFmtId="41" fontId="15" fillId="4" borderId="8" xfId="1" applyFont="1" applyFill="1" applyBorder="1" applyAlignment="1">
      <alignment horizontal="center" vertical="center" wrapText="1"/>
    </xf>
    <xf numFmtId="41" fontId="15" fillId="4" borderId="45" xfId="1" applyFont="1" applyFill="1" applyBorder="1" applyAlignment="1">
      <alignment horizontal="center" vertical="center" wrapText="1"/>
    </xf>
    <xf numFmtId="41" fontId="15" fillId="4" borderId="54" xfId="1" applyFont="1" applyFill="1" applyBorder="1" applyAlignment="1">
      <alignment horizontal="center" vertical="center" wrapText="1"/>
    </xf>
    <xf numFmtId="41" fontId="15" fillId="4" borderId="59" xfId="1" applyFont="1" applyFill="1" applyBorder="1" applyAlignment="1">
      <alignment horizontal="center" vertical="center" wrapText="1"/>
    </xf>
    <xf numFmtId="41" fontId="15" fillId="4" borderId="49" xfId="1" applyFont="1" applyFill="1" applyBorder="1" applyAlignment="1">
      <alignment horizontal="center" vertical="center" wrapText="1"/>
    </xf>
    <xf numFmtId="176" fontId="11" fillId="0" borderId="36" xfId="0" applyNumberFormat="1" applyFont="1" applyBorder="1" applyAlignment="1">
      <alignment horizontal="left" vertical="center"/>
    </xf>
    <xf numFmtId="176" fontId="11" fillId="0" borderId="26" xfId="0" applyNumberFormat="1" applyFont="1" applyBorder="1" applyAlignment="1">
      <alignment horizontal="left" vertical="center"/>
    </xf>
    <xf numFmtId="41" fontId="14" fillId="2" borderId="36" xfId="1" applyFont="1" applyFill="1" applyBorder="1" applyAlignment="1">
      <alignment horizontal="center" vertical="center" wrapText="1"/>
    </xf>
    <xf numFmtId="41" fontId="14" fillId="2" borderId="37" xfId="1" applyFont="1" applyFill="1" applyBorder="1" applyAlignment="1">
      <alignment horizontal="center" vertical="center" wrapText="1"/>
    </xf>
    <xf numFmtId="0" fontId="2" fillId="0" borderId="69" xfId="0" applyFont="1" applyBorder="1" applyAlignment="1">
      <alignment horizontal="left" vertical="center"/>
    </xf>
    <xf numFmtId="0" fontId="2" fillId="0" borderId="71" xfId="0" quotePrefix="1" applyFont="1" applyBorder="1" applyAlignment="1">
      <alignment horizontal="left" vertical="center"/>
    </xf>
    <xf numFmtId="0" fontId="2" fillId="0" borderId="73" xfId="0" quotePrefix="1" applyFont="1" applyBorder="1" applyAlignment="1">
      <alignment horizontal="left" vertical="center"/>
    </xf>
    <xf numFmtId="176" fontId="14" fillId="3" borderId="38" xfId="0" applyNumberFormat="1" applyFont="1" applyFill="1" applyBorder="1" applyAlignment="1">
      <alignment horizontal="center" vertical="center" wrapText="1"/>
    </xf>
    <xf numFmtId="176" fontId="14" fillId="3" borderId="41" xfId="0" applyNumberFormat="1" applyFont="1" applyFill="1" applyBorder="1" applyAlignment="1">
      <alignment horizontal="center" vertical="center" wrapText="1"/>
    </xf>
    <xf numFmtId="176" fontId="14" fillId="3" borderId="11" xfId="0" applyNumberFormat="1" applyFont="1" applyFill="1" applyBorder="1" applyAlignment="1">
      <alignment horizontal="center" vertical="center" wrapText="1"/>
    </xf>
    <xf numFmtId="176" fontId="14" fillId="3" borderId="43" xfId="0" applyNumberFormat="1" applyFont="1" applyFill="1" applyBorder="1" applyAlignment="1">
      <alignment horizontal="center" vertical="center" wrapText="1"/>
    </xf>
    <xf numFmtId="176" fontId="14" fillId="3" borderId="45" xfId="0" applyNumberFormat="1" applyFont="1" applyFill="1" applyBorder="1" applyAlignment="1">
      <alignment horizontal="center" vertical="center" wrapText="1"/>
    </xf>
    <xf numFmtId="176" fontId="14" fillId="3" borderId="41" xfId="0" quotePrefix="1" applyNumberFormat="1" applyFont="1" applyFill="1" applyBorder="1" applyAlignment="1">
      <alignment horizontal="center" vertical="center" wrapText="1"/>
    </xf>
    <xf numFmtId="176" fontId="14" fillId="3" borderId="11" xfId="0" quotePrefix="1" applyNumberFormat="1" applyFont="1" applyFill="1" applyBorder="1" applyAlignment="1">
      <alignment horizontal="center" vertical="center" wrapText="1"/>
    </xf>
    <xf numFmtId="41" fontId="13" fillId="0" borderId="47" xfId="1" applyFont="1" applyBorder="1" applyAlignment="1">
      <alignment horizontal="center" vertical="center" wrapText="1"/>
    </xf>
    <xf numFmtId="41" fontId="13" fillId="0" borderId="0" xfId="1" applyFont="1" applyBorder="1" applyAlignment="1">
      <alignment horizontal="center" vertical="center" wrapText="1"/>
    </xf>
    <xf numFmtId="41" fontId="13" fillId="0" borderId="48" xfId="1" applyFont="1" applyBorder="1" applyAlignment="1">
      <alignment horizontal="center" vertical="center" wrapText="1"/>
    </xf>
    <xf numFmtId="41" fontId="13" fillId="0" borderId="31" xfId="1" applyFont="1" applyBorder="1" applyAlignment="1">
      <alignment horizontal="center" vertical="center" wrapText="1"/>
    </xf>
    <xf numFmtId="41" fontId="13" fillId="0" borderId="1" xfId="1" applyFont="1" applyBorder="1" applyAlignment="1">
      <alignment horizontal="center" vertical="center" wrapText="1"/>
    </xf>
    <xf numFmtId="41" fontId="13" fillId="0" borderId="35" xfId="1" applyFont="1" applyBorder="1" applyAlignment="1">
      <alignment horizontal="center" vertical="center" wrapText="1"/>
    </xf>
    <xf numFmtId="41" fontId="14" fillId="5" borderId="25" xfId="1" applyFont="1" applyFill="1" applyBorder="1" applyAlignment="1">
      <alignment horizontal="center" vertical="center" wrapText="1"/>
    </xf>
    <xf numFmtId="41" fontId="14" fillId="5" borderId="27" xfId="1" applyFont="1" applyFill="1" applyBorder="1" applyAlignment="1">
      <alignment horizontal="center" vertical="center" wrapText="1"/>
    </xf>
    <xf numFmtId="176" fontId="20" fillId="0" borderId="0" xfId="0" applyNumberFormat="1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33" fillId="0" borderId="0" xfId="0" applyFont="1" applyBorder="1" applyAlignment="1">
      <alignment horizontal="left" vertical="center"/>
    </xf>
    <xf numFmtId="176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76" fontId="20" fillId="0" borderId="0" xfId="0" quotePrefix="1" applyNumberFormat="1" applyFont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6" fillId="0" borderId="4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177" fontId="16" fillId="0" borderId="2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0" fontId="16" fillId="0" borderId="42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177" fontId="0" fillId="0" borderId="68" xfId="0" applyNumberFormat="1" applyBorder="1" applyAlignment="1">
      <alignment horizontal="center" vertical="center"/>
    </xf>
    <xf numFmtId="177" fontId="0" fillId="0" borderId="66" xfId="0" applyNumberFormat="1" applyBorder="1" applyAlignment="1">
      <alignment horizontal="center" vertical="center"/>
    </xf>
    <xf numFmtId="177" fontId="0" fillId="0" borderId="83" xfId="0" applyNumberForma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177" fontId="16" fillId="0" borderId="19" xfId="0" applyNumberFormat="1" applyFont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177" fontId="16" fillId="0" borderId="38" xfId="0" applyNumberFormat="1" applyFont="1" applyBorder="1" applyAlignment="1">
      <alignment horizontal="center" vertical="center"/>
    </xf>
    <xf numFmtId="177" fontId="16" fillId="0" borderId="41" xfId="0" applyNumberFormat="1" applyFont="1" applyBorder="1" applyAlignment="1">
      <alignment horizontal="center" vertical="center"/>
    </xf>
    <xf numFmtId="177" fontId="16" fillId="0" borderId="43" xfId="0" applyNumberFormat="1" applyFont="1" applyBorder="1" applyAlignment="1">
      <alignment horizontal="center" vertical="center"/>
    </xf>
    <xf numFmtId="0" fontId="23" fillId="0" borderId="4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177" fontId="16" fillId="0" borderId="68" xfId="0" applyNumberFormat="1" applyFont="1" applyBorder="1" applyAlignment="1">
      <alignment horizontal="center" vertical="center"/>
    </xf>
    <xf numFmtId="177" fontId="16" fillId="0" borderId="66" xfId="0" applyNumberFormat="1" applyFont="1" applyBorder="1" applyAlignment="1">
      <alignment horizontal="center" vertical="center"/>
    </xf>
    <xf numFmtId="177" fontId="16" fillId="0" borderId="65" xfId="0" applyNumberFormat="1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177" fontId="16" fillId="0" borderId="7" xfId="0" applyNumberFormat="1" applyFont="1" applyBorder="1" applyAlignment="1">
      <alignment horizontal="center" vertical="center"/>
    </xf>
    <xf numFmtId="177" fontId="16" fillId="0" borderId="16" xfId="0" applyNumberFormat="1" applyFont="1" applyBorder="1" applyAlignment="1">
      <alignment horizontal="center" vertical="center"/>
    </xf>
    <xf numFmtId="177" fontId="16" fillId="0" borderId="24" xfId="0" applyNumberFormat="1" applyFont="1" applyBorder="1" applyAlignment="1">
      <alignment horizontal="center" vertical="center"/>
    </xf>
    <xf numFmtId="177" fontId="16" fillId="0" borderId="11" xfId="0" applyNumberFormat="1" applyFont="1" applyBorder="1" applyAlignment="1">
      <alignment horizontal="center" vertical="center"/>
    </xf>
    <xf numFmtId="177" fontId="0" fillId="0" borderId="65" xfId="0" applyNumberForma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177" fontId="0" fillId="0" borderId="38" xfId="0" applyNumberFormat="1" applyBorder="1" applyAlignment="1">
      <alignment horizontal="center" vertical="center"/>
    </xf>
    <xf numFmtId="177" fontId="0" fillId="0" borderId="41" xfId="0" applyNumberFormat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0" fontId="17" fillId="0" borderId="4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177" fontId="0" fillId="0" borderId="69" xfId="0" applyNumberFormat="1" applyBorder="1" applyAlignment="1">
      <alignment horizontal="center" vertical="center"/>
    </xf>
    <xf numFmtId="177" fontId="0" fillId="0" borderId="59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7" fontId="0" fillId="0" borderId="24" xfId="0" applyNumberFormat="1" applyBorder="1" applyAlignment="1">
      <alignment horizontal="center" vertical="center"/>
    </xf>
    <xf numFmtId="177" fontId="0" fillId="0" borderId="32" xfId="0" applyNumberFormat="1" applyBorder="1" applyAlignment="1">
      <alignment horizontal="center" vertical="center"/>
    </xf>
    <xf numFmtId="0" fontId="32" fillId="0" borderId="0" xfId="0" applyFont="1" applyAlignment="1">
      <alignment horizontal="left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59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4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6" fillId="0" borderId="83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16" fillId="0" borderId="54" xfId="0" applyFont="1" applyBorder="1" applyAlignment="1">
      <alignment horizontal="center" vertical="center" wrapText="1"/>
    </xf>
    <xf numFmtId="41" fontId="16" fillId="2" borderId="42" xfId="1" applyFont="1" applyFill="1" applyBorder="1" applyAlignment="1">
      <alignment horizontal="center" vertical="center"/>
    </xf>
    <xf numFmtId="41" fontId="28" fillId="2" borderId="10" xfId="1" applyFont="1" applyFill="1" applyBorder="1" applyAlignment="1">
      <alignment horizontal="center" vertical="center" wrapText="1"/>
    </xf>
    <xf numFmtId="41" fontId="28" fillId="2" borderId="18" xfId="1" applyFont="1" applyFill="1" applyBorder="1" applyAlignment="1">
      <alignment horizontal="center" vertical="center" wrapText="1"/>
    </xf>
    <xf numFmtId="41" fontId="28" fillId="2" borderId="21" xfId="1" applyFont="1" applyFill="1" applyBorder="1" applyAlignment="1">
      <alignment horizontal="center" vertical="center" wrapText="1"/>
    </xf>
    <xf numFmtId="41" fontId="16" fillId="2" borderId="9" xfId="1" applyFont="1" applyFill="1" applyBorder="1" applyAlignment="1">
      <alignment horizontal="center" vertical="center"/>
    </xf>
    <xf numFmtId="41" fontId="16" fillId="2" borderId="20" xfId="1" applyFont="1" applyFill="1" applyBorder="1" applyAlignment="1">
      <alignment horizontal="center" vertical="center"/>
    </xf>
    <xf numFmtId="41" fontId="16" fillId="2" borderId="12" xfId="1" applyFont="1" applyFill="1" applyBorder="1" applyAlignment="1">
      <alignment horizontal="center" vertical="center"/>
    </xf>
    <xf numFmtId="41" fontId="16" fillId="2" borderId="13" xfId="1" applyFont="1" applyFill="1" applyBorder="1" applyAlignment="1">
      <alignment horizontal="center" vertical="center"/>
    </xf>
    <xf numFmtId="41" fontId="16" fillId="2" borderId="14" xfId="1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 vertical="center" wrapText="1"/>
    </xf>
    <xf numFmtId="0" fontId="29" fillId="2" borderId="2" xfId="0" applyFont="1" applyFill="1" applyBorder="1" applyAlignment="1">
      <alignment horizontal="center" vertical="center" wrapText="1"/>
    </xf>
    <xf numFmtId="0" fontId="29" fillId="2" borderId="8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41" fontId="29" fillId="2" borderId="6" xfId="1" applyFont="1" applyFill="1" applyBorder="1" applyAlignment="1">
      <alignment horizontal="center" vertical="center"/>
    </xf>
    <xf numFmtId="41" fontId="29" fillId="2" borderId="4" xfId="1" applyFont="1" applyFill="1" applyBorder="1" applyAlignment="1">
      <alignment horizontal="center" vertical="center"/>
    </xf>
    <xf numFmtId="41" fontId="29" fillId="2" borderId="5" xfId="1" applyFont="1" applyFill="1" applyBorder="1" applyAlignment="1">
      <alignment horizontal="center" vertical="center"/>
    </xf>
    <xf numFmtId="41" fontId="28" fillId="2" borderId="7" xfId="1" applyFont="1" applyFill="1" applyBorder="1" applyAlignment="1">
      <alignment horizontal="center" vertical="center" wrapText="1"/>
    </xf>
    <xf numFmtId="41" fontId="28" fillId="2" borderId="16" xfId="1" applyFont="1" applyFill="1" applyBorder="1" applyAlignment="1">
      <alignment horizontal="center" vertical="center" wrapText="1"/>
    </xf>
    <xf numFmtId="41" fontId="28" fillId="2" borderId="24" xfId="1" applyFont="1" applyFill="1" applyBorder="1" applyAlignment="1">
      <alignment horizontal="center" vertical="center" wrapText="1"/>
    </xf>
    <xf numFmtId="0" fontId="28" fillId="2" borderId="9" xfId="0" applyFont="1" applyFill="1" applyBorder="1" applyAlignment="1">
      <alignment horizontal="center" vertical="center" wrapText="1"/>
    </xf>
    <xf numFmtId="0" fontId="28" fillId="2" borderId="17" xfId="0" applyFont="1" applyFill="1" applyBorder="1" applyAlignment="1">
      <alignment horizontal="center" vertical="center" wrapText="1"/>
    </xf>
    <xf numFmtId="0" fontId="28" fillId="2" borderId="20" xfId="0" applyFont="1" applyFill="1" applyBorder="1" applyAlignment="1">
      <alignment horizontal="center" vertical="center" wrapText="1"/>
    </xf>
    <xf numFmtId="41" fontId="28" fillId="2" borderId="9" xfId="1" applyFont="1" applyFill="1" applyBorder="1" applyAlignment="1">
      <alignment horizontal="center" vertical="center"/>
    </xf>
    <xf numFmtId="41" fontId="28" fillId="2" borderId="17" xfId="1" applyFont="1" applyFill="1" applyBorder="1" applyAlignment="1">
      <alignment horizontal="center" vertical="center"/>
    </xf>
    <xf numFmtId="41" fontId="28" fillId="2" borderId="20" xfId="1" applyFont="1" applyFill="1" applyBorder="1" applyAlignment="1">
      <alignment horizontal="center" vertical="center"/>
    </xf>
    <xf numFmtId="41" fontId="23" fillId="2" borderId="9" xfId="1" applyFont="1" applyFill="1" applyBorder="1" applyAlignment="1">
      <alignment horizontal="center" vertical="center"/>
    </xf>
    <xf numFmtId="41" fontId="23" fillId="2" borderId="17" xfId="1" applyFont="1" applyFill="1" applyBorder="1" applyAlignment="1">
      <alignment horizontal="center" vertical="center"/>
    </xf>
    <xf numFmtId="41" fontId="23" fillId="2" borderId="20" xfId="1" applyFont="1" applyFill="1" applyBorder="1" applyAlignment="1">
      <alignment horizontal="center" vertical="center"/>
    </xf>
    <xf numFmtId="41" fontId="28" fillId="2" borderId="10" xfId="1" applyFont="1" applyFill="1" applyBorder="1" applyAlignment="1">
      <alignment horizontal="center" vertical="center"/>
    </xf>
    <xf numFmtId="41" fontId="28" fillId="2" borderId="18" xfId="1" applyFont="1" applyFill="1" applyBorder="1" applyAlignment="1">
      <alignment horizontal="center" vertical="center"/>
    </xf>
    <xf numFmtId="41" fontId="28" fillId="2" borderId="21" xfId="1" applyFont="1" applyFill="1" applyBorder="1" applyAlignment="1">
      <alignment horizontal="center" vertical="center"/>
    </xf>
    <xf numFmtId="41" fontId="28" fillId="2" borderId="12" xfId="1" applyFont="1" applyFill="1" applyBorder="1" applyAlignment="1">
      <alignment horizontal="center" vertical="center" wrapText="1"/>
    </xf>
    <xf numFmtId="41" fontId="28" fillId="2" borderId="13" xfId="1" applyFont="1" applyFill="1" applyBorder="1" applyAlignment="1">
      <alignment horizontal="center" vertical="center" wrapText="1"/>
    </xf>
    <xf numFmtId="41" fontId="28" fillId="2" borderId="14" xfId="1" applyFont="1" applyFill="1" applyBorder="1" applyAlignment="1">
      <alignment horizontal="center" vertical="center" wrapText="1"/>
    </xf>
    <xf numFmtId="41" fontId="16" fillId="2" borderId="17" xfId="1" applyFont="1" applyFill="1" applyBorder="1" applyAlignment="1">
      <alignment horizontal="center" vertical="center"/>
    </xf>
    <xf numFmtId="41" fontId="28" fillId="2" borderId="11" xfId="1" applyFont="1" applyFill="1" applyBorder="1" applyAlignment="1">
      <alignment horizontal="center" vertical="center"/>
    </xf>
    <xf numFmtId="41" fontId="28" fillId="2" borderId="8" xfId="1" applyFont="1" applyFill="1" applyBorder="1" applyAlignment="1">
      <alignment horizontal="center" vertical="center"/>
    </xf>
    <xf numFmtId="41" fontId="28" fillId="2" borderId="19" xfId="1" applyFont="1" applyFill="1" applyBorder="1" applyAlignment="1">
      <alignment horizontal="center" vertical="center"/>
    </xf>
    <xf numFmtId="41" fontId="7" fillId="5" borderId="36" xfId="1" applyFont="1" applyFill="1" applyBorder="1" applyAlignment="1">
      <alignment horizontal="center" vertical="center"/>
    </xf>
    <xf numFmtId="41" fontId="7" fillId="5" borderId="26" xfId="1" applyFont="1" applyFill="1" applyBorder="1" applyAlignment="1">
      <alignment horizontal="center" vertical="center"/>
    </xf>
    <xf numFmtId="41" fontId="7" fillId="5" borderId="34" xfId="1" applyFont="1" applyFill="1" applyBorder="1" applyAlignment="1">
      <alignment horizontal="center" vertical="center"/>
    </xf>
    <xf numFmtId="0" fontId="28" fillId="2" borderId="2" xfId="0" applyFont="1" applyFill="1" applyBorder="1" applyAlignment="1">
      <alignment horizontal="center" vertical="center" wrapText="1"/>
    </xf>
    <xf numFmtId="0" fontId="28" fillId="2" borderId="8" xfId="0" applyFont="1" applyFill="1" applyBorder="1" applyAlignment="1">
      <alignment horizontal="center" vertical="center" wrapText="1"/>
    </xf>
    <xf numFmtId="0" fontId="28" fillId="2" borderId="19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28" fillId="2" borderId="4" xfId="0" applyFont="1" applyFill="1" applyBorder="1" applyAlignment="1">
      <alignment horizontal="center" vertical="center" wrapText="1"/>
    </xf>
    <xf numFmtId="0" fontId="28" fillId="2" borderId="5" xfId="0" applyFont="1" applyFill="1" applyBorder="1" applyAlignment="1">
      <alignment horizontal="center" vertical="center" wrapText="1"/>
    </xf>
    <xf numFmtId="41" fontId="28" fillId="2" borderId="6" xfId="1" applyFont="1" applyFill="1" applyBorder="1" applyAlignment="1">
      <alignment horizontal="center" vertical="center"/>
    </xf>
    <xf numFmtId="41" fontId="28" fillId="2" borderId="4" xfId="1" applyFont="1" applyFill="1" applyBorder="1" applyAlignment="1">
      <alignment horizontal="center" vertical="center"/>
    </xf>
    <xf numFmtId="41" fontId="28" fillId="2" borderId="5" xfId="1" applyFont="1" applyFill="1" applyBorder="1" applyAlignment="1">
      <alignment horizontal="center" vertical="center"/>
    </xf>
    <xf numFmtId="41" fontId="27" fillId="5" borderId="29" xfId="1" applyFont="1" applyFill="1" applyBorder="1" applyAlignment="1">
      <alignment horizontal="center" vertical="center"/>
    </xf>
    <xf numFmtId="41" fontId="27" fillId="5" borderId="26" xfId="1" applyFont="1" applyFill="1" applyBorder="1" applyAlignment="1">
      <alignment horizontal="center" vertical="center"/>
    </xf>
    <xf numFmtId="41" fontId="27" fillId="5" borderId="34" xfId="1" applyFont="1" applyFill="1" applyBorder="1" applyAlignment="1">
      <alignment horizontal="center" vertical="center"/>
    </xf>
    <xf numFmtId="41" fontId="27" fillId="5" borderId="31" xfId="1" applyFont="1" applyFill="1" applyBorder="1" applyAlignment="1">
      <alignment horizontal="center" vertical="center"/>
    </xf>
    <xf numFmtId="41" fontId="27" fillId="5" borderId="1" xfId="1" applyFont="1" applyFill="1" applyBorder="1" applyAlignment="1">
      <alignment horizontal="center" vertical="center"/>
    </xf>
    <xf numFmtId="41" fontId="27" fillId="5" borderId="35" xfId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41" fontId="14" fillId="2" borderId="36" xfId="1" applyFont="1" applyFill="1" applyBorder="1" applyAlignment="1">
      <alignment horizontal="center" vertical="center"/>
    </xf>
    <xf numFmtId="41" fontId="14" fillId="2" borderId="37" xfId="1" applyFont="1" applyFill="1" applyBorder="1" applyAlignment="1">
      <alignment horizontal="center" vertical="center"/>
    </xf>
    <xf numFmtId="41" fontId="15" fillId="3" borderId="49" xfId="1" applyFont="1" applyFill="1" applyBorder="1" applyAlignment="1">
      <alignment horizontal="center" vertical="center"/>
    </xf>
    <xf numFmtId="41" fontId="15" fillId="3" borderId="50" xfId="1" applyFont="1" applyFill="1" applyBorder="1" applyAlignment="1">
      <alignment horizontal="center" vertical="center"/>
    </xf>
    <xf numFmtId="41" fontId="15" fillId="3" borderId="55" xfId="1" applyFont="1" applyFill="1" applyBorder="1" applyAlignment="1">
      <alignment horizontal="center" vertical="center"/>
    </xf>
    <xf numFmtId="41" fontId="15" fillId="3" borderId="14" xfId="1" applyFont="1" applyFill="1" applyBorder="1" applyAlignment="1">
      <alignment horizontal="center" vertical="center"/>
    </xf>
    <xf numFmtId="176" fontId="20" fillId="0" borderId="36" xfId="0" applyNumberFormat="1" applyFont="1" applyBorder="1" applyAlignment="1">
      <alignment horizontal="left" vertical="center"/>
    </xf>
    <xf numFmtId="176" fontId="20" fillId="0" borderId="26" xfId="0" applyNumberFormat="1" applyFont="1" applyBorder="1" applyAlignment="1">
      <alignment horizontal="left" vertical="center"/>
    </xf>
    <xf numFmtId="41" fontId="7" fillId="0" borderId="1" xfId="1" applyFont="1" applyBorder="1" applyAlignment="1">
      <alignment horizontal="right" vertical="center"/>
    </xf>
    <xf numFmtId="41" fontId="7" fillId="0" borderId="26" xfId="1" applyFont="1" applyBorder="1" applyAlignment="1">
      <alignment horizontal="right" vertical="center"/>
    </xf>
    <xf numFmtId="41" fontId="7" fillId="0" borderId="34" xfId="1" applyFont="1" applyBorder="1" applyAlignment="1">
      <alignment horizontal="right" vertical="center"/>
    </xf>
    <xf numFmtId="0" fontId="20" fillId="0" borderId="1" xfId="0" quotePrefix="1" applyFont="1" applyBorder="1" applyAlignment="1">
      <alignment horizontal="left" vertical="center"/>
    </xf>
    <xf numFmtId="41" fontId="15" fillId="4" borderId="11" xfId="1" applyFont="1" applyFill="1" applyBorder="1" applyAlignment="1">
      <alignment horizontal="center" vertical="center"/>
    </xf>
    <xf numFmtId="41" fontId="15" fillId="4" borderId="45" xfId="1" applyFont="1" applyFill="1" applyBorder="1" applyAlignment="1">
      <alignment horizontal="center" vertical="center"/>
    </xf>
    <xf numFmtId="41" fontId="15" fillId="6" borderId="31" xfId="1" applyFont="1" applyFill="1" applyBorder="1" applyAlignment="1">
      <alignment horizontal="center" vertical="center"/>
    </xf>
    <xf numFmtId="41" fontId="15" fillId="6" borderId="1" xfId="1" applyFont="1" applyFill="1" applyBorder="1" applyAlignment="1">
      <alignment horizontal="center" vertical="center"/>
    </xf>
    <xf numFmtId="41" fontId="15" fillId="6" borderId="35" xfId="1" applyFont="1" applyFill="1" applyBorder="1" applyAlignment="1">
      <alignment horizontal="center" vertical="center"/>
    </xf>
    <xf numFmtId="41" fontId="14" fillId="5" borderId="41" xfId="1" applyFont="1" applyFill="1" applyBorder="1" applyAlignment="1">
      <alignment horizontal="center" vertical="center"/>
    </xf>
    <xf numFmtId="41" fontId="14" fillId="5" borderId="42" xfId="1" applyFont="1" applyFill="1" applyBorder="1" applyAlignment="1">
      <alignment horizontal="center" vertical="center"/>
    </xf>
    <xf numFmtId="41" fontId="14" fillId="6" borderId="19" xfId="1" applyFont="1" applyFill="1" applyBorder="1" applyAlignment="1">
      <alignment horizontal="center" vertical="center"/>
    </xf>
    <xf numFmtId="41" fontId="14" fillId="6" borderId="20" xfId="1" applyFont="1" applyFill="1" applyBorder="1" applyAlignment="1">
      <alignment horizontal="center" vertical="center"/>
    </xf>
    <xf numFmtId="41" fontId="15" fillId="4" borderId="54" xfId="1" applyFont="1" applyFill="1" applyBorder="1" applyAlignment="1">
      <alignment horizontal="center" vertical="center"/>
    </xf>
    <xf numFmtId="41" fontId="15" fillId="4" borderId="59" xfId="1" applyFont="1" applyFill="1" applyBorder="1" applyAlignment="1">
      <alignment horizontal="center" vertical="center"/>
    </xf>
    <xf numFmtId="41" fontId="15" fillId="4" borderId="49" xfId="1" applyFont="1" applyFill="1" applyBorder="1" applyAlignment="1">
      <alignment horizontal="center" vertical="center"/>
    </xf>
    <xf numFmtId="41" fontId="15" fillId="4" borderId="55" xfId="1" applyFont="1" applyFill="1" applyBorder="1" applyAlignment="1">
      <alignment horizontal="center" vertical="center"/>
    </xf>
    <xf numFmtId="41" fontId="15" fillId="4" borderId="14" xfId="1" applyFont="1" applyFill="1" applyBorder="1" applyAlignment="1">
      <alignment horizontal="center" vertical="center"/>
    </xf>
    <xf numFmtId="176" fontId="19" fillId="0" borderId="0" xfId="0" applyNumberFormat="1" applyFont="1" applyAlignment="1">
      <alignment horizontal="center" vertical="center"/>
    </xf>
    <xf numFmtId="0" fontId="0" fillId="0" borderId="0" xfId="0" applyBorder="1" applyAlignment="1">
      <alignment horizontal="right" vertical="center"/>
    </xf>
    <xf numFmtId="49" fontId="16" fillId="0" borderId="10" xfId="0" applyNumberFormat="1" applyFont="1" applyFill="1" applyBorder="1" applyAlignment="1">
      <alignment horizontal="center" vertical="center" wrapText="1"/>
    </xf>
  </cellXfs>
  <cellStyles count="10">
    <cellStyle name="쉼표 [0]" xfId="1" builtinId="6"/>
    <cellStyle name="쉼표 [0] 2" xfId="4"/>
    <cellStyle name="쉼표 [0] 3" xfId="6"/>
    <cellStyle name="쉼표 [0] 3 2" xfId="9"/>
    <cellStyle name="쉼표 [0] 4" xfId="7"/>
    <cellStyle name="표준" xfId="0" builtinId="0"/>
    <cellStyle name="표준 2" xfId="2"/>
    <cellStyle name="표준 3" xfId="3"/>
    <cellStyle name="표준 4" xfId="5"/>
    <cellStyle name="표준 4 2" xfId="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1"/>
  <sheetViews>
    <sheetView topLeftCell="I1" workbookViewId="0">
      <selection activeCell="R16" sqref="R16"/>
    </sheetView>
  </sheetViews>
  <sheetFormatPr defaultColWidth="17.375" defaultRowHeight="16.5"/>
  <cols>
    <col min="1" max="1" width="15.625" style="10" customWidth="1"/>
    <col min="2" max="2" width="10.625" style="101" customWidth="1"/>
    <col min="3" max="3" width="9.875" style="102" customWidth="1"/>
    <col min="4" max="4" width="10.125" style="102" customWidth="1"/>
    <col min="5" max="5" width="12.875" style="102" customWidth="1"/>
    <col min="6" max="10" width="10.25" style="102" customWidth="1"/>
    <col min="11" max="11" width="9.75" style="102" customWidth="1"/>
    <col min="12" max="12" width="11.125" style="102" customWidth="1"/>
    <col min="13" max="14" width="11.625" style="102" customWidth="1"/>
    <col min="15" max="15" width="11.5" style="102" customWidth="1"/>
    <col min="16" max="17" width="10.75" style="102" customWidth="1"/>
    <col min="18" max="18" width="9.75" style="102" customWidth="1"/>
    <col min="19" max="19" width="10.5" style="102" customWidth="1"/>
    <col min="20" max="20" width="9.75" style="102" hidden="1" customWidth="1"/>
    <col min="21" max="21" width="9.625" style="102" hidden="1" customWidth="1"/>
    <col min="22" max="22" width="10.25" style="102" hidden="1" customWidth="1"/>
    <col min="23" max="23" width="8.75" style="102" hidden="1" customWidth="1"/>
    <col min="24" max="24" width="11.875" style="102" bestFit="1" customWidth="1"/>
    <col min="25" max="25" width="8.75" style="102" customWidth="1"/>
    <col min="26" max="26" width="5.75" style="102" customWidth="1"/>
    <col min="27" max="27" width="13" style="102" customWidth="1"/>
    <col min="28" max="28" width="10" style="102" customWidth="1"/>
    <col min="29" max="29" width="14" style="102" customWidth="1"/>
    <col min="30" max="31" width="24.375" style="1" customWidth="1"/>
    <col min="32" max="16384" width="17.375" style="1"/>
  </cols>
  <sheetData>
    <row r="1" spans="1:29" ht="36" customHeight="1">
      <c r="A1" s="832" t="s">
        <v>745</v>
      </c>
      <c r="B1" s="833"/>
      <c r="C1" s="833"/>
      <c r="D1" s="833"/>
      <c r="E1" s="833"/>
      <c r="F1" s="833"/>
      <c r="G1" s="833"/>
      <c r="H1" s="833"/>
      <c r="I1" s="833"/>
      <c r="J1" s="833"/>
      <c r="K1" s="833"/>
      <c r="L1" s="833"/>
      <c r="M1" s="833"/>
      <c r="N1" s="833"/>
      <c r="O1" s="833"/>
      <c r="P1" s="833"/>
      <c r="Q1" s="833"/>
      <c r="R1" s="833"/>
      <c r="S1" s="833"/>
      <c r="T1" s="833"/>
      <c r="U1" s="833"/>
      <c r="V1" s="833"/>
      <c r="W1" s="833"/>
      <c r="X1" s="833"/>
      <c r="Y1" s="833"/>
      <c r="Z1" s="833"/>
      <c r="AA1" s="833"/>
      <c r="AB1" s="833"/>
      <c r="AC1" s="833"/>
    </row>
    <row r="2" spans="1:29" ht="23.25" customHeight="1" thickBot="1">
      <c r="A2" s="834" t="s">
        <v>0</v>
      </c>
      <c r="B2" s="834"/>
      <c r="C2" s="834"/>
      <c r="D2" s="834"/>
      <c r="E2" s="834"/>
      <c r="F2" s="834"/>
      <c r="G2" s="834"/>
      <c r="H2" s="834"/>
      <c r="I2" s="834"/>
      <c r="J2" s="834"/>
      <c r="K2" s="834"/>
      <c r="L2" s="834"/>
      <c r="M2" s="834"/>
      <c r="N2" s="834"/>
      <c r="O2" s="834"/>
      <c r="P2" s="834"/>
      <c r="Q2" s="834"/>
      <c r="R2" s="834"/>
      <c r="S2" s="834"/>
      <c r="T2" s="834"/>
      <c r="U2" s="834"/>
      <c r="V2" s="834"/>
      <c r="W2" s="834"/>
      <c r="X2" s="834"/>
      <c r="Y2" s="834"/>
      <c r="Z2" s="834"/>
      <c r="AA2" s="834"/>
      <c r="AB2" s="834"/>
      <c r="AC2" s="834"/>
    </row>
    <row r="3" spans="1:29" ht="29.25" customHeight="1">
      <c r="A3" s="835" t="s">
        <v>1</v>
      </c>
      <c r="B3" s="838" t="s">
        <v>2</v>
      </c>
      <c r="C3" s="839"/>
      <c r="D3" s="839"/>
      <c r="E3" s="839"/>
      <c r="F3" s="839"/>
      <c r="G3" s="839"/>
      <c r="H3" s="839"/>
      <c r="I3" s="839"/>
      <c r="J3" s="839"/>
      <c r="K3" s="840"/>
      <c r="L3" s="841" t="s">
        <v>3</v>
      </c>
      <c r="M3" s="842"/>
      <c r="N3" s="842"/>
      <c r="O3" s="842"/>
      <c r="P3" s="842"/>
      <c r="Q3" s="842"/>
      <c r="R3" s="842"/>
      <c r="S3" s="842"/>
      <c r="T3" s="842"/>
      <c r="U3" s="842"/>
      <c r="V3" s="842"/>
      <c r="W3" s="842"/>
      <c r="X3" s="842"/>
      <c r="Y3" s="842"/>
      <c r="Z3" s="842"/>
      <c r="AA3" s="842"/>
      <c r="AB3" s="843"/>
      <c r="AC3" s="844" t="s">
        <v>4</v>
      </c>
    </row>
    <row r="4" spans="1:29" ht="29.25" customHeight="1">
      <c r="A4" s="836"/>
      <c r="B4" s="847" t="s">
        <v>5</v>
      </c>
      <c r="C4" s="847" t="s">
        <v>87</v>
      </c>
      <c r="D4" s="847" t="s">
        <v>88</v>
      </c>
      <c r="E4" s="820" t="s">
        <v>7</v>
      </c>
      <c r="F4" s="820" t="s">
        <v>8</v>
      </c>
      <c r="G4" s="820" t="s">
        <v>9</v>
      </c>
      <c r="H4" s="820" t="s">
        <v>105</v>
      </c>
      <c r="I4" s="373"/>
      <c r="J4" s="820" t="s">
        <v>111</v>
      </c>
      <c r="K4" s="850" t="s">
        <v>10</v>
      </c>
      <c r="L4" s="853" t="s">
        <v>5</v>
      </c>
      <c r="M4" s="820" t="s">
        <v>7</v>
      </c>
      <c r="N4" s="820" t="s">
        <v>8</v>
      </c>
      <c r="O4" s="817" t="s">
        <v>9</v>
      </c>
      <c r="P4" s="818"/>
      <c r="Q4" s="818"/>
      <c r="R4" s="818"/>
      <c r="S4" s="818"/>
      <c r="T4" s="818"/>
      <c r="U4" s="818"/>
      <c r="V4" s="818"/>
      <c r="W4" s="818"/>
      <c r="X4" s="818"/>
      <c r="Y4" s="818"/>
      <c r="Z4" s="818"/>
      <c r="AA4" s="819"/>
      <c r="AB4" s="94" t="s">
        <v>8</v>
      </c>
      <c r="AC4" s="845"/>
    </row>
    <row r="5" spans="1:29" ht="24.75" customHeight="1">
      <c r="A5" s="836"/>
      <c r="B5" s="848"/>
      <c r="C5" s="831"/>
      <c r="D5" s="831"/>
      <c r="E5" s="831"/>
      <c r="F5" s="831"/>
      <c r="G5" s="831"/>
      <c r="H5" s="831"/>
      <c r="I5" s="375" t="s">
        <v>239</v>
      </c>
      <c r="J5" s="831"/>
      <c r="K5" s="851"/>
      <c r="L5" s="854"/>
      <c r="M5" s="831"/>
      <c r="N5" s="831"/>
      <c r="O5" s="820" t="s">
        <v>5</v>
      </c>
      <c r="P5" s="822" t="s">
        <v>11</v>
      </c>
      <c r="Q5" s="823"/>
      <c r="R5" s="823"/>
      <c r="S5" s="823"/>
      <c r="T5" s="823"/>
      <c r="U5" s="823"/>
      <c r="V5" s="823"/>
      <c r="W5" s="83"/>
      <c r="X5" s="83"/>
      <c r="Y5" s="83"/>
      <c r="Z5" s="822" t="s">
        <v>12</v>
      </c>
      <c r="AA5" s="824"/>
      <c r="AB5" s="94" t="s">
        <v>11</v>
      </c>
      <c r="AC5" s="845"/>
    </row>
    <row r="6" spans="1:29" ht="24.75" customHeight="1" thickBot="1">
      <c r="A6" s="837"/>
      <c r="B6" s="849"/>
      <c r="C6" s="821"/>
      <c r="D6" s="821"/>
      <c r="E6" s="821"/>
      <c r="F6" s="821"/>
      <c r="G6" s="821"/>
      <c r="H6" s="821"/>
      <c r="I6" s="374"/>
      <c r="J6" s="821"/>
      <c r="K6" s="852"/>
      <c r="L6" s="855"/>
      <c r="M6" s="821"/>
      <c r="N6" s="821"/>
      <c r="O6" s="821"/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113</v>
      </c>
      <c r="W6" s="2" t="s">
        <v>103</v>
      </c>
      <c r="X6" s="2" t="s">
        <v>20</v>
      </c>
      <c r="Y6" s="2" t="s">
        <v>21</v>
      </c>
      <c r="Z6" s="2" t="s">
        <v>13</v>
      </c>
      <c r="AA6" s="2" t="s">
        <v>21</v>
      </c>
      <c r="AB6" s="95" t="s">
        <v>8</v>
      </c>
      <c r="AC6" s="846"/>
    </row>
    <row r="7" spans="1:29" ht="54.75" customHeight="1" thickBot="1">
      <c r="A7" s="3" t="s">
        <v>22</v>
      </c>
      <c r="B7" s="96">
        <f>SUM(C7:K7)</f>
        <v>102455083</v>
      </c>
      <c r="C7" s="4">
        <f>'후원금(시설)세부내역'!C13</f>
        <v>16545313</v>
      </c>
      <c r="D7" s="4">
        <f>'후원금(시설)세부내역'!C12</f>
        <v>17589494</v>
      </c>
      <c r="E7" s="4"/>
      <c r="F7" s="4">
        <f>'후원금(시설)세부내역'!C6</f>
        <v>0</v>
      </c>
      <c r="G7" s="4">
        <f>'후원금(시설)세부내역'!C5</f>
        <v>68295000</v>
      </c>
      <c r="H7" s="4">
        <f>'후원금(시설)세부내역'!C7</f>
        <v>20321</v>
      </c>
      <c r="I7" s="4">
        <f>'후원금(시설)세부내역'!C8</f>
        <v>4955</v>
      </c>
      <c r="J7" s="6">
        <f>'후원금(시설)세부내역'!C9</f>
        <v>0</v>
      </c>
      <c r="K7" s="5">
        <f>'후원금(시설)세부내역'!C10</f>
        <v>0</v>
      </c>
      <c r="L7" s="97">
        <f>O7+AB7</f>
        <v>79887065</v>
      </c>
      <c r="M7" s="4"/>
      <c r="N7" s="98"/>
      <c r="O7" s="4">
        <f>P7</f>
        <v>76684065</v>
      </c>
      <c r="P7" s="6">
        <f>SUM(Q7:Y7)</f>
        <v>76684065</v>
      </c>
      <c r="Q7" s="6">
        <f>'후원금(시설)세부내역'!C17</f>
        <v>0</v>
      </c>
      <c r="R7" s="6">
        <f>'후원금(시설)세부내역'!C19</f>
        <v>1200885</v>
      </c>
      <c r="S7" s="6">
        <f>'후원금(시설)세부내역'!C24</f>
        <v>5100000</v>
      </c>
      <c r="T7" s="6">
        <f>'후원금(시설)세부내역'!C26</f>
        <v>0</v>
      </c>
      <c r="U7" s="6">
        <f>'후원금(시설)세부내역'!C29</f>
        <v>0</v>
      </c>
      <c r="V7" s="6">
        <f>'후원금(시설)세부내역'!C27</f>
        <v>0</v>
      </c>
      <c r="W7" s="4">
        <f>'후원금(시설)세부내역'!C31</f>
        <v>0</v>
      </c>
      <c r="X7" s="62">
        <f>'후원금(시설)세부내역'!C32</f>
        <v>70383180</v>
      </c>
      <c r="Y7" s="6"/>
      <c r="Z7" s="6"/>
      <c r="AA7" s="6"/>
      <c r="AB7" s="5">
        <f>'후원금(시설)세부내역'!C34</f>
        <v>3203000</v>
      </c>
      <c r="AC7" s="99">
        <f>B8-Q8</f>
        <v>22568018</v>
      </c>
    </row>
    <row r="8" spans="1:29" ht="30.75" customHeight="1" thickBot="1">
      <c r="A8" s="7" t="s">
        <v>23</v>
      </c>
      <c r="B8" s="790">
        <f>B7</f>
        <v>102455083</v>
      </c>
      <c r="C8" s="791"/>
      <c r="D8" s="791"/>
      <c r="E8" s="791"/>
      <c r="F8" s="791"/>
      <c r="G8" s="791"/>
      <c r="H8" s="791"/>
      <c r="I8" s="791"/>
      <c r="J8" s="791"/>
      <c r="K8" s="8"/>
      <c r="L8" s="802" t="s">
        <v>24</v>
      </c>
      <c r="M8" s="803"/>
      <c r="N8" s="803"/>
      <c r="O8" s="803"/>
      <c r="P8" s="804"/>
      <c r="Q8" s="790">
        <f>L7</f>
        <v>79887065</v>
      </c>
      <c r="R8" s="791"/>
      <c r="S8" s="791"/>
      <c r="T8" s="791"/>
      <c r="U8" s="791"/>
      <c r="V8" s="791"/>
      <c r="W8" s="791"/>
      <c r="X8" s="791"/>
      <c r="Y8" s="791"/>
      <c r="Z8" s="791"/>
      <c r="AA8" s="791"/>
      <c r="AB8" s="798"/>
      <c r="AC8" s="100">
        <f>B8-Q8</f>
        <v>22568018</v>
      </c>
    </row>
    <row r="12" spans="1:29">
      <c r="Q12" s="102" t="s">
        <v>653</v>
      </c>
    </row>
    <row r="26" spans="1:29" ht="22.5">
      <c r="G26" s="91"/>
      <c r="H26" s="91"/>
      <c r="I26" s="91"/>
      <c r="J26" s="91"/>
    </row>
    <row r="27" spans="1:29" ht="22.5" hidden="1" customHeight="1">
      <c r="A27" s="50" t="s">
        <v>25</v>
      </c>
      <c r="B27" s="91"/>
      <c r="C27" s="91"/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</row>
    <row r="28" spans="1:29" ht="16.5" hidden="1" customHeight="1">
      <c r="A28" s="50"/>
      <c r="B28" s="91"/>
      <c r="C28" s="91"/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  <c r="S28" s="91"/>
      <c r="T28" s="91"/>
      <c r="U28" s="91"/>
      <c r="V28" s="91"/>
      <c r="W28" s="91"/>
      <c r="X28" s="91"/>
      <c r="Y28" s="91"/>
      <c r="Z28" s="91"/>
      <c r="AA28" s="91"/>
      <c r="AB28" s="91"/>
      <c r="AC28" s="91"/>
    </row>
    <row r="29" spans="1:29" ht="6" hidden="1" customHeight="1">
      <c r="A29" s="50"/>
      <c r="B29" s="91"/>
      <c r="C29" s="91"/>
      <c r="D29" s="91"/>
      <c r="E29" s="91"/>
      <c r="F29" s="91"/>
      <c r="G29" s="103"/>
      <c r="H29" s="104"/>
      <c r="I29" s="104"/>
      <c r="J29" s="104"/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</row>
    <row r="30" spans="1:29" ht="30.75" hidden="1" customHeight="1" thickBot="1">
      <c r="A30" s="51" t="s">
        <v>0</v>
      </c>
      <c r="B30" s="103"/>
      <c r="C30" s="103"/>
      <c r="D30" s="103"/>
      <c r="E30" s="103"/>
      <c r="F30" s="103"/>
      <c r="G30" s="105"/>
      <c r="H30" s="106"/>
      <c r="I30" s="106"/>
      <c r="J30" s="106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3"/>
      <c r="V30" s="103"/>
      <c r="W30" s="103"/>
      <c r="X30" s="103"/>
      <c r="Y30" s="103"/>
      <c r="Z30" s="103"/>
      <c r="AA30" s="103"/>
      <c r="AB30" s="103"/>
      <c r="AC30" s="103"/>
    </row>
    <row r="31" spans="1:29" ht="29.25" hidden="1" customHeight="1">
      <c r="A31" s="808" t="s">
        <v>26</v>
      </c>
      <c r="B31" s="107" t="s">
        <v>2</v>
      </c>
      <c r="C31" s="105"/>
      <c r="D31" s="105"/>
      <c r="E31" s="105"/>
      <c r="F31" s="105"/>
      <c r="G31" s="792" t="s">
        <v>9</v>
      </c>
      <c r="H31" s="108"/>
      <c r="I31" s="108"/>
      <c r="J31" s="108"/>
      <c r="K31" s="109"/>
      <c r="L31" s="811" t="s">
        <v>3</v>
      </c>
      <c r="M31" s="812"/>
      <c r="N31" s="812"/>
      <c r="O31" s="812"/>
      <c r="P31" s="812"/>
      <c r="Q31" s="812"/>
      <c r="R31" s="812"/>
      <c r="S31" s="812"/>
      <c r="T31" s="812"/>
      <c r="U31" s="812"/>
      <c r="V31" s="812"/>
      <c r="W31" s="812"/>
      <c r="X31" s="812"/>
      <c r="Y31" s="812"/>
      <c r="Z31" s="812"/>
      <c r="AA31" s="812"/>
      <c r="AB31" s="813"/>
      <c r="AC31" s="795" t="s">
        <v>4</v>
      </c>
    </row>
    <row r="32" spans="1:29" ht="29.25" hidden="1" customHeight="1">
      <c r="A32" s="809"/>
      <c r="B32" s="825" t="s">
        <v>5</v>
      </c>
      <c r="C32" s="792" t="s">
        <v>6</v>
      </c>
      <c r="D32" s="110"/>
      <c r="E32" s="792" t="s">
        <v>7</v>
      </c>
      <c r="F32" s="792" t="s">
        <v>8</v>
      </c>
      <c r="G32" s="793"/>
      <c r="H32" s="111"/>
      <c r="I32" s="111"/>
      <c r="J32" s="111"/>
      <c r="K32" s="799" t="s">
        <v>21</v>
      </c>
      <c r="L32" s="814" t="s">
        <v>5</v>
      </c>
      <c r="M32" s="792" t="s">
        <v>7</v>
      </c>
      <c r="N32" s="792" t="s">
        <v>8</v>
      </c>
      <c r="O32" s="805" t="s">
        <v>9</v>
      </c>
      <c r="P32" s="806"/>
      <c r="Q32" s="806"/>
      <c r="R32" s="806"/>
      <c r="S32" s="806"/>
      <c r="T32" s="806"/>
      <c r="U32" s="806"/>
      <c r="V32" s="806"/>
      <c r="W32" s="806"/>
      <c r="X32" s="806"/>
      <c r="Y32" s="806"/>
      <c r="Z32" s="806"/>
      <c r="AA32" s="807"/>
      <c r="AB32" s="828" t="s">
        <v>21</v>
      </c>
      <c r="AC32" s="796"/>
    </row>
    <row r="33" spans="1:29" ht="24.75" hidden="1" customHeight="1">
      <c r="A33" s="809"/>
      <c r="B33" s="826"/>
      <c r="C33" s="793"/>
      <c r="D33" s="112"/>
      <c r="E33" s="793"/>
      <c r="F33" s="793"/>
      <c r="G33" s="794"/>
      <c r="H33" s="111"/>
      <c r="I33" s="111"/>
      <c r="J33" s="111"/>
      <c r="K33" s="800"/>
      <c r="L33" s="815"/>
      <c r="M33" s="793"/>
      <c r="N33" s="793"/>
      <c r="O33" s="820" t="s">
        <v>5</v>
      </c>
      <c r="P33" s="822" t="s">
        <v>11</v>
      </c>
      <c r="Q33" s="823"/>
      <c r="R33" s="823"/>
      <c r="S33" s="823"/>
      <c r="T33" s="823"/>
      <c r="U33" s="823"/>
      <c r="V33" s="823"/>
      <c r="W33" s="83"/>
      <c r="X33" s="83"/>
      <c r="Y33" s="83"/>
      <c r="Z33" s="822" t="s">
        <v>12</v>
      </c>
      <c r="AA33" s="824"/>
      <c r="AB33" s="829"/>
      <c r="AC33" s="796"/>
    </row>
    <row r="34" spans="1:29" ht="24.75" hidden="1" customHeight="1" thickBot="1">
      <c r="A34" s="810"/>
      <c r="B34" s="827"/>
      <c r="C34" s="794"/>
      <c r="D34" s="113"/>
      <c r="E34" s="794"/>
      <c r="F34" s="794"/>
      <c r="G34" s="4">
        <v>2859927</v>
      </c>
      <c r="H34" s="61"/>
      <c r="I34" s="61"/>
      <c r="J34" s="61"/>
      <c r="K34" s="801"/>
      <c r="L34" s="816"/>
      <c r="M34" s="794"/>
      <c r="N34" s="794"/>
      <c r="O34" s="821"/>
      <c r="P34" s="2" t="s">
        <v>13</v>
      </c>
      <c r="Q34" s="2" t="s">
        <v>14</v>
      </c>
      <c r="R34" s="2" t="s">
        <v>15</v>
      </c>
      <c r="S34" s="2" t="s">
        <v>16</v>
      </c>
      <c r="T34" s="2" t="s">
        <v>17</v>
      </c>
      <c r="U34" s="2" t="s">
        <v>27</v>
      </c>
      <c r="V34" s="2" t="s">
        <v>19</v>
      </c>
      <c r="W34" s="2"/>
      <c r="X34" s="2"/>
      <c r="Y34" s="2" t="s">
        <v>28</v>
      </c>
      <c r="Z34" s="2" t="s">
        <v>13</v>
      </c>
      <c r="AA34" s="2" t="s">
        <v>21</v>
      </c>
      <c r="AB34" s="830"/>
      <c r="AC34" s="797"/>
    </row>
    <row r="35" spans="1:29" ht="54.75" hidden="1" customHeight="1" thickBot="1">
      <c r="A35" s="3" t="s">
        <v>29</v>
      </c>
      <c r="B35" s="96">
        <f>C35+G34</f>
        <v>2859927</v>
      </c>
      <c r="C35" s="4"/>
      <c r="D35" s="4"/>
      <c r="E35" s="4"/>
      <c r="F35" s="4"/>
      <c r="G35" s="85"/>
      <c r="H35" s="85"/>
      <c r="I35" s="85"/>
      <c r="J35" s="85"/>
      <c r="K35" s="5"/>
      <c r="L35" s="97">
        <f>O35</f>
        <v>66770</v>
      </c>
      <c r="M35" s="4"/>
      <c r="N35" s="98"/>
      <c r="O35" s="4">
        <f>P35+Z35</f>
        <v>66770</v>
      </c>
      <c r="P35" s="6">
        <f>SUM(Q35:Y35)</f>
        <v>66770</v>
      </c>
      <c r="Q35" s="6">
        <v>0</v>
      </c>
      <c r="R35" s="6">
        <v>66770</v>
      </c>
      <c r="S35" s="6"/>
      <c r="T35" s="6"/>
      <c r="U35" s="6"/>
      <c r="V35" s="6"/>
      <c r="W35" s="6"/>
      <c r="X35" s="6"/>
      <c r="Y35" s="6"/>
      <c r="Z35" s="6"/>
      <c r="AA35" s="6"/>
      <c r="AB35" s="5"/>
      <c r="AC35" s="99">
        <f>B35-L35</f>
        <v>2793157</v>
      </c>
    </row>
    <row r="36" spans="1:29" ht="30.75" hidden="1" customHeight="1" thickBot="1">
      <c r="A36" s="7" t="s">
        <v>23</v>
      </c>
      <c r="B36" s="84">
        <f>B35</f>
        <v>2859927</v>
      </c>
      <c r="C36" s="85"/>
      <c r="D36" s="85"/>
      <c r="E36" s="85"/>
      <c r="F36" s="85"/>
      <c r="K36" s="8"/>
      <c r="L36" s="802" t="s">
        <v>24</v>
      </c>
      <c r="M36" s="803"/>
      <c r="N36" s="803"/>
      <c r="O36" s="803"/>
      <c r="P36" s="804"/>
      <c r="Q36" s="790">
        <f>L35</f>
        <v>66770</v>
      </c>
      <c r="R36" s="791"/>
      <c r="S36" s="791"/>
      <c r="T36" s="791"/>
      <c r="U36" s="791"/>
      <c r="V36" s="791"/>
      <c r="W36" s="791"/>
      <c r="X36" s="791"/>
      <c r="Y36" s="791"/>
      <c r="Z36" s="791"/>
      <c r="AA36" s="798"/>
      <c r="AB36" s="9"/>
      <c r="AC36" s="100">
        <f>B36-Q36</f>
        <v>2793157</v>
      </c>
    </row>
    <row r="37" spans="1:29" ht="30.75" hidden="1" customHeight="1">
      <c r="AB37" s="114"/>
      <c r="AC37" s="115"/>
    </row>
    <row r="38" spans="1:29" ht="36" hidden="1" customHeight="1">
      <c r="M38" s="116"/>
      <c r="N38" s="116"/>
      <c r="O38" s="117" t="s">
        <v>30</v>
      </c>
      <c r="P38" s="118"/>
      <c r="Q38" s="118"/>
      <c r="R38" s="118"/>
      <c r="S38" s="118"/>
      <c r="T38" s="118"/>
      <c r="U38" s="118"/>
      <c r="V38" s="118"/>
      <c r="W38" s="118"/>
      <c r="X38" s="118"/>
      <c r="Y38" s="118"/>
      <c r="Z38" s="118"/>
      <c r="AA38" s="118"/>
      <c r="AB38" s="119"/>
      <c r="AC38" s="12" t="e">
        <f>#REF!+AC36</f>
        <v>#REF!</v>
      </c>
    </row>
    <row r="39" spans="1:29" hidden="1">
      <c r="AB39" s="114"/>
      <c r="AC39" s="114"/>
    </row>
    <row r="40" spans="1:29" ht="30.75" customHeight="1">
      <c r="AB40" s="114"/>
      <c r="AC40" s="115"/>
    </row>
    <row r="41" spans="1:29" ht="36" hidden="1" customHeight="1">
      <c r="M41" s="116"/>
      <c r="N41" s="116"/>
      <c r="O41" s="117" t="s">
        <v>30</v>
      </c>
      <c r="P41" s="118"/>
      <c r="Q41" s="118"/>
      <c r="R41" s="118"/>
      <c r="S41" s="118"/>
      <c r="T41" s="118"/>
      <c r="U41" s="118"/>
      <c r="V41" s="118"/>
      <c r="W41" s="118"/>
      <c r="X41" s="118"/>
      <c r="Y41" s="118"/>
      <c r="Z41" s="118"/>
      <c r="AA41" s="118"/>
      <c r="AB41" s="119"/>
      <c r="AC41" s="12" t="e">
        <f>#REF!+#REF!</f>
        <v>#REF!</v>
      </c>
    </row>
  </sheetData>
  <mergeCells count="44">
    <mergeCell ref="A1:AC1"/>
    <mergeCell ref="A2:AC2"/>
    <mergeCell ref="A3:A6"/>
    <mergeCell ref="B3:K3"/>
    <mergeCell ref="L3:AB3"/>
    <mergeCell ref="AC3:AC6"/>
    <mergeCell ref="B4:B6"/>
    <mergeCell ref="C4:C6"/>
    <mergeCell ref="E4:E6"/>
    <mergeCell ref="F4:F6"/>
    <mergeCell ref="D4:D6"/>
    <mergeCell ref="G4:G6"/>
    <mergeCell ref="K4:K6"/>
    <mergeCell ref="L4:L6"/>
    <mergeCell ref="M4:M6"/>
    <mergeCell ref="N4:N6"/>
    <mergeCell ref="A31:A34"/>
    <mergeCell ref="L31:AB31"/>
    <mergeCell ref="L32:L34"/>
    <mergeCell ref="O4:AA4"/>
    <mergeCell ref="O5:O6"/>
    <mergeCell ref="P5:V5"/>
    <mergeCell ref="Z5:AA5"/>
    <mergeCell ref="B32:B34"/>
    <mergeCell ref="L8:P8"/>
    <mergeCell ref="Q8:AB8"/>
    <mergeCell ref="AB32:AB34"/>
    <mergeCell ref="O33:O34"/>
    <mergeCell ref="P33:V33"/>
    <mergeCell ref="Z33:AA33"/>
    <mergeCell ref="H4:H6"/>
    <mergeCell ref="J4:J6"/>
    <mergeCell ref="B8:J8"/>
    <mergeCell ref="C32:C34"/>
    <mergeCell ref="AC31:AC34"/>
    <mergeCell ref="Q36:AA36"/>
    <mergeCell ref="E32:E34"/>
    <mergeCell ref="F32:F34"/>
    <mergeCell ref="G31:G33"/>
    <mergeCell ref="K32:K34"/>
    <mergeCell ref="L36:P36"/>
    <mergeCell ref="M32:M34"/>
    <mergeCell ref="N32:N34"/>
    <mergeCell ref="O32:AA32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4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554"/>
  <sheetViews>
    <sheetView tabSelected="1" topLeftCell="A9" zoomScaleNormal="100" zoomScaleSheetLayoutView="100" workbookViewId="0">
      <selection activeCell="T26" sqref="T26"/>
    </sheetView>
  </sheetViews>
  <sheetFormatPr defaultRowHeight="16.5"/>
  <cols>
    <col min="1" max="1" width="6.5" customWidth="1"/>
    <col min="2" max="2" width="10.875" customWidth="1"/>
    <col min="3" max="3" width="14" style="179" customWidth="1"/>
    <col min="4" max="15" width="11.75" style="179" customWidth="1"/>
  </cols>
  <sheetData>
    <row r="1" spans="1:15" ht="36" customHeight="1">
      <c r="A1" s="874" t="s">
        <v>746</v>
      </c>
      <c r="B1" s="875"/>
      <c r="C1" s="875"/>
      <c r="D1" s="875"/>
      <c r="E1" s="875"/>
      <c r="F1" s="875"/>
      <c r="G1" s="875"/>
      <c r="H1" s="875"/>
      <c r="I1" s="875"/>
      <c r="J1" s="875"/>
      <c r="K1" s="875"/>
      <c r="L1" s="875"/>
      <c r="M1" s="875"/>
      <c r="N1" s="875"/>
      <c r="O1" s="876"/>
    </row>
    <row r="2" spans="1:15" ht="23.25" thickBot="1">
      <c r="A2" s="472" t="s">
        <v>31</v>
      </c>
      <c r="B2" s="473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474"/>
      <c r="O2" s="475" t="s">
        <v>32</v>
      </c>
    </row>
    <row r="3" spans="1:15" ht="21" customHeight="1" thickBot="1">
      <c r="A3" s="872" t="s">
        <v>33</v>
      </c>
      <c r="B3" s="873"/>
      <c r="C3" s="158" t="s">
        <v>34</v>
      </c>
      <c r="D3" s="158">
        <v>1</v>
      </c>
      <c r="E3" s="158">
        <v>2</v>
      </c>
      <c r="F3" s="158">
        <v>3</v>
      </c>
      <c r="G3" s="158">
        <v>4</v>
      </c>
      <c r="H3" s="158">
        <v>5</v>
      </c>
      <c r="I3" s="158">
        <v>6</v>
      </c>
      <c r="J3" s="158">
        <v>7</v>
      </c>
      <c r="K3" s="158">
        <v>8</v>
      </c>
      <c r="L3" s="158">
        <v>9</v>
      </c>
      <c r="M3" s="158">
        <v>10</v>
      </c>
      <c r="N3" s="158">
        <v>11</v>
      </c>
      <c r="O3" s="159">
        <v>12</v>
      </c>
    </row>
    <row r="4" spans="1:15" ht="16.5" customHeight="1">
      <c r="A4" s="877" t="s">
        <v>753</v>
      </c>
      <c r="B4" s="181" t="s">
        <v>35</v>
      </c>
      <c r="C4" s="162">
        <f>SUM(C5:C10)</f>
        <v>68320276</v>
      </c>
      <c r="D4" s="162">
        <f t="shared" ref="D4:K4" si="0">SUM(D5:D10)</f>
        <v>5010000</v>
      </c>
      <c r="E4" s="162">
        <f t="shared" si="0"/>
        <v>5255000</v>
      </c>
      <c r="F4" s="162">
        <f t="shared" si="0"/>
        <v>7975000</v>
      </c>
      <c r="G4" s="162">
        <f t="shared" si="0"/>
        <v>4895000</v>
      </c>
      <c r="H4" s="162">
        <f t="shared" si="0"/>
        <v>9525000</v>
      </c>
      <c r="I4" s="162">
        <f t="shared" si="0"/>
        <v>5770497</v>
      </c>
      <c r="J4" s="162">
        <f t="shared" si="0"/>
        <v>5610000</v>
      </c>
      <c r="K4" s="162">
        <f t="shared" si="0"/>
        <v>4910000</v>
      </c>
      <c r="L4" s="288">
        <f>SUM(L5:L10)</f>
        <v>4410000</v>
      </c>
      <c r="M4" s="288">
        <f t="shared" ref="M4:O4" si="1">SUM(M5:M10)</f>
        <v>4760000</v>
      </c>
      <c r="N4" s="288">
        <f t="shared" si="1"/>
        <v>4750000</v>
      </c>
      <c r="O4" s="476">
        <f t="shared" si="1"/>
        <v>5449779</v>
      </c>
    </row>
    <row r="5" spans="1:15" ht="16.5" customHeight="1">
      <c r="A5" s="878"/>
      <c r="B5" s="182" t="s">
        <v>36</v>
      </c>
      <c r="C5" s="163">
        <f t="shared" ref="C5:C10" si="2">SUM(D5:O5)</f>
        <v>68295000</v>
      </c>
      <c r="D5" s="223">
        <v>5010000</v>
      </c>
      <c r="E5" s="47">
        <v>5255000</v>
      </c>
      <c r="F5" s="47">
        <v>7975000</v>
      </c>
      <c r="G5" s="47">
        <v>4895000</v>
      </c>
      <c r="H5" s="47">
        <v>9525000</v>
      </c>
      <c r="I5" s="47">
        <v>5755000</v>
      </c>
      <c r="J5" s="282">
        <v>5610000</v>
      </c>
      <c r="K5" s="47">
        <v>4910000</v>
      </c>
      <c r="L5" s="47">
        <v>4410000</v>
      </c>
      <c r="M5" s="47">
        <v>4760000</v>
      </c>
      <c r="N5" s="47">
        <v>4750000</v>
      </c>
      <c r="O5" s="187">
        <v>5440000</v>
      </c>
    </row>
    <row r="6" spans="1:15" ht="16.5" customHeight="1">
      <c r="A6" s="879"/>
      <c r="B6" s="183" t="s">
        <v>37</v>
      </c>
      <c r="C6" s="163">
        <f t="shared" si="2"/>
        <v>0</v>
      </c>
      <c r="D6" s="224"/>
      <c r="E6" s="427"/>
      <c r="F6" s="224"/>
      <c r="G6" s="224"/>
      <c r="I6" s="224"/>
      <c r="J6" s="224"/>
      <c r="K6" s="224"/>
      <c r="L6" s="224"/>
      <c r="M6" s="224"/>
      <c r="N6" s="224"/>
      <c r="O6" s="189"/>
    </row>
    <row r="7" spans="1:15" ht="16.5" customHeight="1">
      <c r="A7" s="879"/>
      <c r="B7" s="183" t="s">
        <v>105</v>
      </c>
      <c r="C7" s="163">
        <f t="shared" si="2"/>
        <v>20321</v>
      </c>
      <c r="D7" s="224"/>
      <c r="E7" s="224"/>
      <c r="F7" s="224"/>
      <c r="G7" s="224"/>
      <c r="H7" s="224"/>
      <c r="I7" s="224">
        <v>10542</v>
      </c>
      <c r="J7" s="224"/>
      <c r="K7" s="224"/>
      <c r="L7" s="224"/>
      <c r="M7" s="224"/>
      <c r="N7" s="224"/>
      <c r="O7" s="189">
        <v>9779</v>
      </c>
    </row>
    <row r="8" spans="1:15" s="353" customFormat="1" ht="16.5" customHeight="1">
      <c r="A8" s="879"/>
      <c r="B8" s="183" t="s">
        <v>235</v>
      </c>
      <c r="C8" s="163">
        <f t="shared" si="2"/>
        <v>4955</v>
      </c>
      <c r="D8" s="224"/>
      <c r="E8" s="224"/>
      <c r="F8" s="224"/>
      <c r="G8" s="224"/>
      <c r="H8" s="224"/>
      <c r="I8" s="224">
        <v>4955</v>
      </c>
      <c r="J8" s="224"/>
      <c r="K8" s="224"/>
      <c r="L8" s="224"/>
      <c r="M8" s="224"/>
      <c r="N8" s="224"/>
      <c r="O8" s="189"/>
    </row>
    <row r="9" spans="1:15" ht="16.5" customHeight="1">
      <c r="A9" s="879"/>
      <c r="B9" s="183" t="s">
        <v>111</v>
      </c>
      <c r="C9" s="163">
        <f t="shared" si="2"/>
        <v>0</v>
      </c>
      <c r="D9" s="224"/>
      <c r="E9" s="224"/>
      <c r="F9" s="224"/>
      <c r="G9" s="224"/>
      <c r="H9" s="224"/>
      <c r="I9" s="224"/>
      <c r="J9" s="224"/>
      <c r="K9" s="224"/>
      <c r="L9" s="224"/>
      <c r="M9" s="224"/>
      <c r="N9" s="224"/>
      <c r="O9" s="189"/>
    </row>
    <row r="10" spans="1:15" ht="17.25" customHeight="1" thickBot="1">
      <c r="A10" s="880"/>
      <c r="B10" s="184" t="s">
        <v>53</v>
      </c>
      <c r="C10" s="165">
        <f t="shared" si="2"/>
        <v>0</v>
      </c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90"/>
    </row>
    <row r="11" spans="1:15" ht="16.5" customHeight="1">
      <c r="A11" s="881" t="s">
        <v>754</v>
      </c>
      <c r="B11" s="185" t="s">
        <v>35</v>
      </c>
      <c r="C11" s="167">
        <f>SUM(C12:C13)</f>
        <v>34134807</v>
      </c>
      <c r="D11" s="884"/>
      <c r="E11" s="885"/>
      <c r="F11" s="885"/>
      <c r="G11" s="885"/>
      <c r="H11" s="885"/>
      <c r="I11" s="885"/>
      <c r="J11" s="885"/>
      <c r="K11" s="885"/>
      <c r="L11" s="885"/>
      <c r="M11" s="885"/>
      <c r="N11" s="885"/>
      <c r="O11" s="886"/>
    </row>
    <row r="12" spans="1:15" ht="17.25" customHeight="1">
      <c r="A12" s="882"/>
      <c r="B12" s="182" t="s">
        <v>36</v>
      </c>
      <c r="C12" s="212">
        <v>17589494</v>
      </c>
      <c r="D12" s="884"/>
      <c r="E12" s="885"/>
      <c r="F12" s="885"/>
      <c r="G12" s="885"/>
      <c r="H12" s="885"/>
      <c r="I12" s="885"/>
      <c r="J12" s="885"/>
      <c r="K12" s="885"/>
      <c r="L12" s="885"/>
      <c r="M12" s="885"/>
      <c r="N12" s="885"/>
      <c r="O12" s="886"/>
    </row>
    <row r="13" spans="1:15" ht="17.25" customHeight="1" thickBot="1">
      <c r="A13" s="883"/>
      <c r="B13" s="183" t="s">
        <v>37</v>
      </c>
      <c r="C13" s="213">
        <v>16545313</v>
      </c>
      <c r="D13" s="884"/>
      <c r="E13" s="885"/>
      <c r="F13" s="885"/>
      <c r="G13" s="885"/>
      <c r="H13" s="885"/>
      <c r="I13" s="885"/>
      <c r="J13" s="885"/>
      <c r="K13" s="885"/>
      <c r="L13" s="885"/>
      <c r="M13" s="885"/>
      <c r="N13" s="885"/>
      <c r="O13" s="886"/>
    </row>
    <row r="14" spans="1:15" ht="17.25" customHeight="1" thickBot="1">
      <c r="A14" s="890" t="s">
        <v>38</v>
      </c>
      <c r="B14" s="891"/>
      <c r="C14" s="466">
        <f>SUM(C4,C11)</f>
        <v>102455083</v>
      </c>
      <c r="D14" s="887"/>
      <c r="E14" s="888"/>
      <c r="F14" s="888"/>
      <c r="G14" s="888"/>
      <c r="H14" s="888"/>
      <c r="I14" s="888"/>
      <c r="J14" s="888"/>
      <c r="K14" s="888"/>
      <c r="L14" s="888"/>
      <c r="M14" s="888"/>
      <c r="N14" s="888"/>
      <c r="O14" s="889"/>
    </row>
    <row r="15" spans="1:15" ht="23.25" customHeight="1" thickBot="1">
      <c r="A15" s="870" t="s">
        <v>39</v>
      </c>
      <c r="B15" s="871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477" t="s">
        <v>32</v>
      </c>
    </row>
    <row r="16" spans="1:15" ht="21" customHeight="1" thickBot="1">
      <c r="A16" s="872" t="s">
        <v>33</v>
      </c>
      <c r="B16" s="873"/>
      <c r="C16" s="158" t="s">
        <v>34</v>
      </c>
      <c r="D16" s="158">
        <v>1</v>
      </c>
      <c r="E16" s="158">
        <v>2</v>
      </c>
      <c r="F16" s="158">
        <v>3</v>
      </c>
      <c r="G16" s="158">
        <v>4</v>
      </c>
      <c r="H16" s="158">
        <v>5</v>
      </c>
      <c r="I16" s="158">
        <v>6</v>
      </c>
      <c r="J16" s="158">
        <v>7</v>
      </c>
      <c r="K16" s="158">
        <v>8</v>
      </c>
      <c r="L16" s="158">
        <v>9</v>
      </c>
      <c r="M16" s="158">
        <v>10</v>
      </c>
      <c r="N16" s="158">
        <v>11</v>
      </c>
      <c r="O16" s="159">
        <v>12</v>
      </c>
    </row>
    <row r="17" spans="1:15" ht="21" customHeight="1">
      <c r="A17" s="862" t="s">
        <v>54</v>
      </c>
      <c r="B17" s="863"/>
      <c r="C17" s="162">
        <f t="shared" ref="C17:C19" si="3">SUM(D17:O17)</f>
        <v>0</v>
      </c>
      <c r="D17" s="162">
        <f>D18</f>
        <v>0</v>
      </c>
      <c r="E17" s="162">
        <f t="shared" ref="E17:O17" si="4">E18</f>
        <v>0</v>
      </c>
      <c r="F17" s="162">
        <f t="shared" si="4"/>
        <v>0</v>
      </c>
      <c r="G17" s="162">
        <f t="shared" si="4"/>
        <v>0</v>
      </c>
      <c r="H17" s="162">
        <f>H18</f>
        <v>0</v>
      </c>
      <c r="I17" s="162">
        <f t="shared" si="4"/>
        <v>0</v>
      </c>
      <c r="J17" s="162">
        <f t="shared" si="4"/>
        <v>0</v>
      </c>
      <c r="K17" s="162">
        <f t="shared" si="4"/>
        <v>0</v>
      </c>
      <c r="L17" s="162">
        <f t="shared" si="4"/>
        <v>0</v>
      </c>
      <c r="M17" s="162">
        <f t="shared" si="4"/>
        <v>0</v>
      </c>
      <c r="N17" s="162">
        <f t="shared" si="4"/>
        <v>0</v>
      </c>
      <c r="O17" s="768">
        <f t="shared" si="4"/>
        <v>0</v>
      </c>
    </row>
    <row r="18" spans="1:15" ht="21" customHeight="1">
      <c r="A18" s="760"/>
      <c r="B18" s="15" t="s">
        <v>55</v>
      </c>
      <c r="C18" s="219"/>
      <c r="D18" s="219"/>
      <c r="E18" s="219"/>
      <c r="F18" s="219"/>
      <c r="G18" s="219"/>
      <c r="H18" s="219"/>
      <c r="I18" s="289"/>
      <c r="J18" s="219"/>
      <c r="K18" s="219"/>
      <c r="L18" s="219"/>
      <c r="M18" s="289"/>
      <c r="N18" s="289"/>
      <c r="O18" s="290"/>
    </row>
    <row r="19" spans="1:15" ht="21" customHeight="1">
      <c r="A19" s="856" t="s">
        <v>40</v>
      </c>
      <c r="B19" s="857"/>
      <c r="C19" s="172">
        <f t="shared" si="3"/>
        <v>1200885</v>
      </c>
      <c r="D19" s="172">
        <f>SUM(D20:D23)</f>
        <v>99990</v>
      </c>
      <c r="E19" s="172">
        <f>SUM(E20:E23)</f>
        <v>99990</v>
      </c>
      <c r="F19" s="172">
        <f>SUM(F20:F23)</f>
        <v>103015</v>
      </c>
      <c r="G19" s="172">
        <f t="shared" ref="G19:N19" si="5">SUM(G20:G23)</f>
        <v>101640</v>
      </c>
      <c r="H19" s="172">
        <f>SUM(H20:H23)</f>
        <v>100650</v>
      </c>
      <c r="I19" s="172">
        <f t="shared" si="5"/>
        <v>101490</v>
      </c>
      <c r="J19" s="172">
        <f t="shared" si="5"/>
        <v>100595</v>
      </c>
      <c r="K19" s="172">
        <f t="shared" si="5"/>
        <v>99715</v>
      </c>
      <c r="L19" s="172">
        <f t="shared" si="5"/>
        <v>98725</v>
      </c>
      <c r="M19" s="172">
        <f t="shared" si="5"/>
        <v>98340</v>
      </c>
      <c r="N19" s="172">
        <f t="shared" si="5"/>
        <v>97845</v>
      </c>
      <c r="O19" s="173">
        <f>SUM(O20:O23)</f>
        <v>98890</v>
      </c>
    </row>
    <row r="20" spans="1:15" ht="21" customHeight="1">
      <c r="A20" s="867"/>
      <c r="B20" s="252" t="s">
        <v>56</v>
      </c>
      <c r="C20" s="219"/>
      <c r="D20" s="219"/>
      <c r="E20" s="219"/>
      <c r="F20" s="223"/>
      <c r="G20" s="219"/>
      <c r="H20" s="219"/>
      <c r="I20" s="219"/>
      <c r="J20" s="219"/>
      <c r="K20" s="219"/>
      <c r="L20" s="219"/>
      <c r="M20" s="219"/>
      <c r="N20" s="93"/>
      <c r="O20" s="161"/>
    </row>
    <row r="21" spans="1:15" ht="21" customHeight="1">
      <c r="A21" s="868"/>
      <c r="B21" s="252" t="s">
        <v>41</v>
      </c>
      <c r="C21" s="219"/>
      <c r="D21" s="219">
        <v>55000</v>
      </c>
      <c r="E21" s="219">
        <v>55220</v>
      </c>
      <c r="F21" s="223">
        <v>55000</v>
      </c>
      <c r="G21" s="495">
        <v>55770</v>
      </c>
      <c r="H21" s="223">
        <v>55110</v>
      </c>
      <c r="I21" s="289">
        <v>55000</v>
      </c>
      <c r="J21" s="289">
        <v>55000</v>
      </c>
      <c r="K21" s="219">
        <v>55000</v>
      </c>
      <c r="L21" s="495">
        <v>55000</v>
      </c>
      <c r="M21" s="289">
        <v>55000</v>
      </c>
      <c r="N21" s="289">
        <v>55000</v>
      </c>
      <c r="O21" s="292">
        <v>55110</v>
      </c>
    </row>
    <row r="22" spans="1:15" ht="21" customHeight="1">
      <c r="A22" s="868"/>
      <c r="B22" s="252" t="s">
        <v>42</v>
      </c>
      <c r="C22" s="219"/>
      <c r="D22" s="219">
        <v>44990</v>
      </c>
      <c r="E22" s="219">
        <v>44770</v>
      </c>
      <c r="F22" s="219">
        <v>48015</v>
      </c>
      <c r="G22" s="562">
        <v>45870</v>
      </c>
      <c r="H22" s="219">
        <v>45540</v>
      </c>
      <c r="I22" s="289">
        <v>44880</v>
      </c>
      <c r="J22" s="289">
        <v>45595</v>
      </c>
      <c r="K22" s="219">
        <v>44715</v>
      </c>
      <c r="L22" s="428">
        <v>43725</v>
      </c>
      <c r="M22" s="289">
        <v>43340</v>
      </c>
      <c r="N22" s="289">
        <v>42845</v>
      </c>
      <c r="O22" s="769">
        <v>43780</v>
      </c>
    </row>
    <row r="23" spans="1:15" s="226" customFormat="1" ht="21" customHeight="1">
      <c r="A23" s="869"/>
      <c r="B23" s="253" t="s">
        <v>146</v>
      </c>
      <c r="C23" s="219"/>
      <c r="D23" s="219"/>
      <c r="E23" s="219"/>
      <c r="F23" s="219"/>
      <c r="G23" s="219"/>
      <c r="H23" s="219"/>
      <c r="I23" s="289">
        <v>1610</v>
      </c>
      <c r="J23" s="219"/>
      <c r="K23" s="223"/>
      <c r="L23" s="174"/>
      <c r="M23" s="219"/>
      <c r="N23" s="168"/>
      <c r="O23" s="161"/>
    </row>
    <row r="24" spans="1:15" ht="21" customHeight="1">
      <c r="A24" s="856" t="s">
        <v>45</v>
      </c>
      <c r="B24" s="857"/>
      <c r="C24" s="172">
        <f>SUM(D24:O24)</f>
        <v>5100000</v>
      </c>
      <c r="D24" s="172">
        <f>SUM(D25:D31)</f>
        <v>0</v>
      </c>
      <c r="E24" s="172">
        <f>SUM(E25:E31)</f>
        <v>0</v>
      </c>
      <c r="F24" s="172">
        <f t="shared" ref="F24:O24" si="6">SUM(F25:F31)</f>
        <v>0</v>
      </c>
      <c r="G24" s="172">
        <f t="shared" si="6"/>
        <v>5000000</v>
      </c>
      <c r="H24" s="172">
        <f t="shared" si="6"/>
        <v>0</v>
      </c>
      <c r="I24" s="172">
        <f t="shared" si="6"/>
        <v>100000</v>
      </c>
      <c r="J24" s="172">
        <f t="shared" si="6"/>
        <v>0</v>
      </c>
      <c r="K24" s="172">
        <f t="shared" si="6"/>
        <v>0</v>
      </c>
      <c r="L24" s="172">
        <f>SUM(L25:L31)</f>
        <v>0</v>
      </c>
      <c r="M24" s="172">
        <f>SUM(M25:M31)</f>
        <v>0</v>
      </c>
      <c r="N24" s="172">
        <f t="shared" si="6"/>
        <v>0</v>
      </c>
      <c r="O24" s="173">
        <f t="shared" si="6"/>
        <v>0</v>
      </c>
    </row>
    <row r="25" spans="1:15" ht="21" customHeight="1">
      <c r="A25" s="864"/>
      <c r="B25" s="208" t="s">
        <v>46</v>
      </c>
      <c r="C25" s="219">
        <f>G25</f>
        <v>5000000</v>
      </c>
      <c r="D25" s="219"/>
      <c r="E25" s="219"/>
      <c r="F25" s="219"/>
      <c r="G25" s="495">
        <v>5000000</v>
      </c>
      <c r="H25" s="770"/>
      <c r="I25" s="93"/>
      <c r="J25" s="219"/>
      <c r="K25" s="219"/>
      <c r="L25" s="289"/>
      <c r="M25" s="289"/>
      <c r="N25" s="174"/>
      <c r="O25" s="175"/>
    </row>
    <row r="26" spans="1:15" ht="21" customHeight="1">
      <c r="A26" s="865"/>
      <c r="B26" s="18" t="s">
        <v>47</v>
      </c>
      <c r="C26" s="219">
        <f t="shared" ref="C26:C31" si="7">G26</f>
        <v>0</v>
      </c>
      <c r="D26" s="219"/>
      <c r="E26" s="219"/>
      <c r="F26" s="168"/>
      <c r="G26" s="219"/>
      <c r="H26" s="219"/>
      <c r="I26" s="93"/>
      <c r="J26" s="219"/>
      <c r="K26" s="219"/>
      <c r="L26" s="219"/>
      <c r="M26" s="219"/>
      <c r="N26" s="219"/>
      <c r="O26" s="161"/>
    </row>
    <row r="27" spans="1:15" ht="21" customHeight="1">
      <c r="A27" s="865"/>
      <c r="B27" s="18" t="s">
        <v>110</v>
      </c>
      <c r="C27" s="219">
        <f t="shared" si="7"/>
        <v>0</v>
      </c>
      <c r="D27" s="219"/>
      <c r="E27" s="219"/>
      <c r="F27" s="219"/>
      <c r="G27" s="48"/>
      <c r="H27" s="219"/>
      <c r="I27" s="219"/>
      <c r="J27" s="219"/>
      <c r="K27" s="219"/>
      <c r="L27" s="219"/>
      <c r="M27" s="219"/>
      <c r="N27" s="219"/>
      <c r="O27" s="161"/>
    </row>
    <row r="28" spans="1:15" ht="21" customHeight="1">
      <c r="A28" s="865"/>
      <c r="B28" s="18" t="s">
        <v>49</v>
      </c>
      <c r="C28" s="219">
        <f t="shared" si="7"/>
        <v>0</v>
      </c>
      <c r="D28" s="219"/>
      <c r="E28" s="219"/>
      <c r="F28" s="219"/>
      <c r="G28" s="219"/>
      <c r="H28" s="219"/>
      <c r="I28" s="219"/>
      <c r="J28" s="219"/>
      <c r="K28" s="219"/>
      <c r="L28" s="219"/>
      <c r="M28" s="219"/>
      <c r="N28" s="219"/>
      <c r="O28" s="161"/>
    </row>
    <row r="29" spans="1:15" ht="21" customHeight="1">
      <c r="A29" s="865"/>
      <c r="B29" s="19" t="s">
        <v>50</v>
      </c>
      <c r="C29" s="219">
        <f t="shared" si="7"/>
        <v>0</v>
      </c>
      <c r="D29" s="219"/>
      <c r="E29" s="219"/>
      <c r="F29" s="219"/>
      <c r="G29" s="219"/>
      <c r="H29" s="219"/>
      <c r="I29" s="219"/>
      <c r="J29" s="219"/>
      <c r="K29" s="219"/>
      <c r="L29" s="219"/>
      <c r="M29" s="219"/>
      <c r="N29" s="219"/>
      <c r="O29" s="161"/>
    </row>
    <row r="30" spans="1:15" ht="21" customHeight="1">
      <c r="A30" s="865"/>
      <c r="B30" s="19" t="s">
        <v>57</v>
      </c>
      <c r="C30" s="219">
        <f t="shared" si="7"/>
        <v>0</v>
      </c>
      <c r="D30" s="219"/>
      <c r="E30" s="219"/>
      <c r="F30" s="219"/>
      <c r="G30" s="219"/>
      <c r="H30" s="219"/>
      <c r="I30" s="219"/>
      <c r="J30" s="219"/>
      <c r="K30" s="219"/>
      <c r="L30" s="219"/>
      <c r="M30" s="219"/>
      <c r="N30" s="219"/>
      <c r="O30" s="161"/>
    </row>
    <row r="31" spans="1:15" ht="21" customHeight="1">
      <c r="A31" s="866"/>
      <c r="B31" s="151" t="s">
        <v>121</v>
      </c>
      <c r="C31" s="219">
        <f t="shared" si="7"/>
        <v>0</v>
      </c>
      <c r="D31" s="219"/>
      <c r="E31" s="219"/>
      <c r="F31" s="219"/>
      <c r="G31" s="219"/>
      <c r="H31" s="219"/>
      <c r="I31" s="219">
        <v>100000</v>
      </c>
      <c r="J31" s="219"/>
      <c r="K31" s="219"/>
      <c r="L31" s="219"/>
      <c r="M31" s="219"/>
      <c r="N31" s="219"/>
      <c r="O31" s="161"/>
    </row>
    <row r="32" spans="1:15" ht="21" customHeight="1">
      <c r="A32" s="856" t="s">
        <v>58</v>
      </c>
      <c r="B32" s="857"/>
      <c r="C32" s="170">
        <f>SUM(D32:O32)</f>
        <v>70383180</v>
      </c>
      <c r="D32" s="170">
        <f t="shared" ref="D32:O34" si="8">D33</f>
        <v>7026000</v>
      </c>
      <c r="E32" s="170">
        <f t="shared" si="8"/>
        <v>0</v>
      </c>
      <c r="F32" s="170">
        <f t="shared" si="8"/>
        <v>5188000</v>
      </c>
      <c r="G32" s="170">
        <f t="shared" si="8"/>
        <v>16320000</v>
      </c>
      <c r="H32" s="170">
        <f t="shared" si="8"/>
        <v>4814000</v>
      </c>
      <c r="I32" s="170">
        <f t="shared" si="8"/>
        <v>8765880</v>
      </c>
      <c r="J32" s="170">
        <f t="shared" ref="J32:O32" si="9">J33</f>
        <v>4824000</v>
      </c>
      <c r="K32" s="170">
        <f t="shared" si="9"/>
        <v>8089000</v>
      </c>
      <c r="L32" s="170">
        <f t="shared" si="9"/>
        <v>5798500</v>
      </c>
      <c r="M32" s="170">
        <f t="shared" si="9"/>
        <v>3379000</v>
      </c>
      <c r="N32" s="170">
        <f t="shared" si="9"/>
        <v>1440000</v>
      </c>
      <c r="O32" s="173">
        <f t="shared" si="9"/>
        <v>4738800</v>
      </c>
    </row>
    <row r="33" spans="1:15" ht="21" customHeight="1">
      <c r="A33" s="761"/>
      <c r="B33" s="48" t="s">
        <v>59</v>
      </c>
      <c r="C33" s="219"/>
      <c r="D33" s="428">
        <v>7026000</v>
      </c>
      <c r="E33" s="219"/>
      <c r="F33" s="219">
        <v>5188000</v>
      </c>
      <c r="G33" s="495">
        <v>16320000</v>
      </c>
      <c r="H33" s="219">
        <v>4814000</v>
      </c>
      <c r="I33" s="546">
        <v>8765880</v>
      </c>
      <c r="J33" s="289">
        <v>4824000</v>
      </c>
      <c r="K33" s="223">
        <v>8089000</v>
      </c>
      <c r="L33" s="495">
        <v>5798500</v>
      </c>
      <c r="M33" s="289">
        <v>3379000</v>
      </c>
      <c r="N33" s="289">
        <v>1440000</v>
      </c>
      <c r="O33" s="161">
        <v>4738800</v>
      </c>
    </row>
    <row r="34" spans="1:15" ht="21" customHeight="1">
      <c r="A34" s="856" t="s">
        <v>60</v>
      </c>
      <c r="B34" s="857"/>
      <c r="C34" s="172">
        <f>SUM(D34:O34)</f>
        <v>3203000</v>
      </c>
      <c r="D34" s="170">
        <f t="shared" si="8"/>
        <v>0</v>
      </c>
      <c r="E34" s="170">
        <f t="shared" si="8"/>
        <v>0</v>
      </c>
      <c r="F34" s="170">
        <f t="shared" si="8"/>
        <v>0</v>
      </c>
      <c r="G34" s="170">
        <f t="shared" si="8"/>
        <v>0</v>
      </c>
      <c r="H34" s="170">
        <f t="shared" si="8"/>
        <v>1223000</v>
      </c>
      <c r="I34" s="172">
        <f t="shared" si="8"/>
        <v>0</v>
      </c>
      <c r="J34" s="172">
        <f t="shared" si="8"/>
        <v>0</v>
      </c>
      <c r="K34" s="172">
        <f t="shared" si="8"/>
        <v>1980000</v>
      </c>
      <c r="L34" s="172">
        <f t="shared" si="8"/>
        <v>0</v>
      </c>
      <c r="M34" s="172">
        <f t="shared" si="8"/>
        <v>0</v>
      </c>
      <c r="N34" s="172">
        <f t="shared" si="8"/>
        <v>0</v>
      </c>
      <c r="O34" s="171">
        <f t="shared" si="8"/>
        <v>0</v>
      </c>
    </row>
    <row r="35" spans="1:15" ht="21" customHeight="1">
      <c r="A35" s="49"/>
      <c r="B35" s="219" t="s">
        <v>60</v>
      </c>
      <c r="C35" s="219"/>
      <c r="D35" s="219"/>
      <c r="E35" s="219"/>
      <c r="F35" s="219"/>
      <c r="G35" s="219"/>
      <c r="H35" s="47">
        <v>1223000</v>
      </c>
      <c r="I35" s="219"/>
      <c r="J35" s="168"/>
      <c r="K35" s="219">
        <v>1980000</v>
      </c>
      <c r="L35" s="219"/>
      <c r="M35" s="219"/>
      <c r="N35" s="168"/>
      <c r="O35" s="161"/>
    </row>
    <row r="36" spans="1:15" ht="21" customHeight="1" thickBot="1">
      <c r="A36" s="858" t="s">
        <v>38</v>
      </c>
      <c r="B36" s="859"/>
      <c r="C36" s="176">
        <f>SUM(C17,C19,C24,C32,C34)</f>
        <v>79887065</v>
      </c>
      <c r="D36" s="176">
        <f t="shared" ref="D36:O36" si="10">SUM(D17,D19,D24,D32,D34)</f>
        <v>7125990</v>
      </c>
      <c r="E36" s="176">
        <f t="shared" si="10"/>
        <v>99990</v>
      </c>
      <c r="F36" s="176">
        <f t="shared" si="10"/>
        <v>5291015</v>
      </c>
      <c r="G36" s="176">
        <f t="shared" si="10"/>
        <v>21421640</v>
      </c>
      <c r="H36" s="176">
        <f t="shared" si="10"/>
        <v>6137650</v>
      </c>
      <c r="I36" s="176">
        <f t="shared" si="10"/>
        <v>8967370</v>
      </c>
      <c r="J36" s="176">
        <f t="shared" si="10"/>
        <v>4924595</v>
      </c>
      <c r="K36" s="176">
        <f t="shared" si="10"/>
        <v>10168715</v>
      </c>
      <c r="L36" s="176">
        <f t="shared" si="10"/>
        <v>5897225</v>
      </c>
      <c r="M36" s="176">
        <f t="shared" si="10"/>
        <v>3477340</v>
      </c>
      <c r="N36" s="176">
        <f t="shared" si="10"/>
        <v>1537845</v>
      </c>
      <c r="O36" s="478">
        <f t="shared" si="10"/>
        <v>4837690</v>
      </c>
    </row>
    <row r="37" spans="1:15" ht="21" customHeight="1" thickBot="1">
      <c r="A37" s="860" t="s">
        <v>52</v>
      </c>
      <c r="B37" s="861"/>
      <c r="C37" s="467">
        <f>C14-C36</f>
        <v>22568018</v>
      </c>
      <c r="D37" s="177"/>
      <c r="E37" s="177"/>
      <c r="F37" s="177"/>
      <c r="G37" s="177"/>
      <c r="H37" s="177"/>
      <c r="I37" s="177"/>
      <c r="J37" s="177"/>
      <c r="K37" s="177"/>
      <c r="L37" s="177"/>
      <c r="M37" s="177"/>
      <c r="N37" s="177"/>
      <c r="O37" s="178">
        <f ca="1">A1:O37</f>
        <v>0</v>
      </c>
    </row>
    <row r="38" spans="1:15" ht="16.5" customHeight="1"/>
    <row r="39" spans="1:15" ht="16.5" customHeight="1"/>
    <row r="40" spans="1:15" ht="16.5" customHeight="1"/>
    <row r="41" spans="1:15" ht="16.5" customHeight="1"/>
    <row r="42" spans="1:15" ht="16.5" customHeight="1"/>
    <row r="43" spans="1:15" ht="16.5" customHeight="1"/>
    <row r="44" spans="1:15" ht="16.5" customHeight="1"/>
    <row r="45" spans="1:15" ht="16.5" customHeight="1"/>
    <row r="46" spans="1:15" ht="16.5" customHeight="1"/>
    <row r="47" spans="1:15" ht="16.5" customHeight="1"/>
    <row r="48" spans="1:15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</sheetData>
  <mergeCells count="17">
    <mergeCell ref="A15:B15"/>
    <mergeCell ref="A16:B16"/>
    <mergeCell ref="A19:B19"/>
    <mergeCell ref="A24:B24"/>
    <mergeCell ref="A1:O1"/>
    <mergeCell ref="A3:B3"/>
    <mergeCell ref="A4:A10"/>
    <mergeCell ref="A11:A13"/>
    <mergeCell ref="D11:O14"/>
    <mergeCell ref="A14:B14"/>
    <mergeCell ref="A32:B32"/>
    <mergeCell ref="A34:B34"/>
    <mergeCell ref="A36:B36"/>
    <mergeCell ref="A37:B37"/>
    <mergeCell ref="A17:B17"/>
    <mergeCell ref="A25:A31"/>
    <mergeCell ref="A20:A23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R1029"/>
  <sheetViews>
    <sheetView zoomScaleNormal="100" zoomScaleSheetLayoutView="100" workbookViewId="0">
      <pane xSplit="1" ySplit="3" topLeftCell="B840" activePane="bottomRight" state="frozen"/>
      <selection activeCell="K571" sqref="K571"/>
      <selection pane="topRight" activeCell="K571" sqref="K571"/>
      <selection pane="bottomLeft" activeCell="K571" sqref="K571"/>
      <selection pane="bottomRight" activeCell="L834" sqref="L834"/>
    </sheetView>
  </sheetViews>
  <sheetFormatPr defaultRowHeight="16.5"/>
  <cols>
    <col min="1" max="2" width="15.375" style="52" customWidth="1"/>
    <col min="3" max="4" width="15.375" style="54" customWidth="1"/>
    <col min="5" max="5" width="15.375" style="757" customWidth="1"/>
    <col min="6" max="6" width="16" style="52" customWidth="1"/>
    <col min="9" max="9" width="11.875" bestFit="1" customWidth="1"/>
    <col min="10" max="10" width="10.25" customWidth="1"/>
    <col min="11" max="11" width="9.25" bestFit="1" customWidth="1"/>
    <col min="12" max="12" width="10.375" bestFit="1" customWidth="1"/>
    <col min="13" max="13" width="9.25" bestFit="1" customWidth="1"/>
  </cols>
  <sheetData>
    <row r="1" spans="1:6" ht="36.75" customHeight="1">
      <c r="A1" s="892" t="s">
        <v>747</v>
      </c>
      <c r="B1" s="892"/>
      <c r="C1" s="892"/>
      <c r="D1" s="892"/>
      <c r="E1" s="892"/>
      <c r="F1" s="892"/>
    </row>
    <row r="2" spans="1:6" ht="23.25" customHeight="1" thickBot="1">
      <c r="A2" s="81" t="s">
        <v>61</v>
      </c>
      <c r="B2" s="77"/>
      <c r="C2" s="144"/>
      <c r="D2" s="144"/>
      <c r="E2" s="746"/>
      <c r="F2" s="82" t="s">
        <v>108</v>
      </c>
    </row>
    <row r="3" spans="1:6">
      <c r="A3" s="21" t="s">
        <v>62</v>
      </c>
      <c r="B3" s="22" t="s">
        <v>63</v>
      </c>
      <c r="C3" s="89" t="s">
        <v>64</v>
      </c>
      <c r="D3" s="89" t="s">
        <v>65</v>
      </c>
      <c r="E3" s="614" t="s">
        <v>66</v>
      </c>
      <c r="F3" s="23" t="s">
        <v>67</v>
      </c>
    </row>
    <row r="4" spans="1:6" ht="17.25" customHeight="1">
      <c r="A4" s="24"/>
      <c r="B4" s="210" t="s">
        <v>112</v>
      </c>
      <c r="C4" s="211">
        <v>8401474</v>
      </c>
      <c r="D4" s="211">
        <v>0</v>
      </c>
      <c r="E4" s="747">
        <f>C4-D4</f>
        <v>8401474</v>
      </c>
      <c r="F4" s="217"/>
    </row>
    <row r="5" spans="1:6" s="353" customFormat="1">
      <c r="A5" s="53">
        <v>44198</v>
      </c>
      <c r="B5" s="215" t="s">
        <v>9</v>
      </c>
      <c r="C5" s="427">
        <v>10000</v>
      </c>
      <c r="D5" s="427"/>
      <c r="E5" s="748">
        <f t="shared" ref="E5:E38" si="0">E4+C5-D5</f>
        <v>8411474</v>
      </c>
      <c r="F5" s="337" t="s">
        <v>301</v>
      </c>
    </row>
    <row r="6" spans="1:6" s="353" customFormat="1">
      <c r="A6" s="53">
        <v>44200</v>
      </c>
      <c r="B6" s="215" t="s">
        <v>9</v>
      </c>
      <c r="C6" s="427">
        <v>40000</v>
      </c>
      <c r="D6" s="427"/>
      <c r="E6" s="748">
        <f t="shared" si="0"/>
        <v>8451474</v>
      </c>
      <c r="F6" s="337" t="s">
        <v>139</v>
      </c>
    </row>
    <row r="7" spans="1:6" s="353" customFormat="1">
      <c r="A7" s="53">
        <v>44201</v>
      </c>
      <c r="B7" s="215" t="s">
        <v>9</v>
      </c>
      <c r="C7" s="427">
        <v>100000</v>
      </c>
      <c r="D7" s="427"/>
      <c r="E7" s="748">
        <f t="shared" si="0"/>
        <v>8551474</v>
      </c>
      <c r="F7" s="337" t="s">
        <v>140</v>
      </c>
    </row>
    <row r="8" spans="1:6" s="353" customFormat="1">
      <c r="A8" s="53">
        <v>44201</v>
      </c>
      <c r="B8" s="215" t="s">
        <v>9</v>
      </c>
      <c r="C8" s="427">
        <v>100000</v>
      </c>
      <c r="D8" s="427"/>
      <c r="E8" s="748">
        <f t="shared" si="0"/>
        <v>8651474</v>
      </c>
      <c r="F8" s="337" t="s">
        <v>302</v>
      </c>
    </row>
    <row r="9" spans="1:6" s="353" customFormat="1">
      <c r="A9" s="53">
        <v>44201</v>
      </c>
      <c r="B9" s="215" t="s">
        <v>9</v>
      </c>
      <c r="C9" s="427">
        <v>50000</v>
      </c>
      <c r="D9" s="427"/>
      <c r="E9" s="748">
        <f t="shared" si="0"/>
        <v>8701474</v>
      </c>
      <c r="F9" s="337" t="s">
        <v>303</v>
      </c>
    </row>
    <row r="10" spans="1:6" s="353" customFormat="1">
      <c r="A10" s="53">
        <v>44202</v>
      </c>
      <c r="B10" s="215" t="s">
        <v>9</v>
      </c>
      <c r="C10" s="427">
        <v>325000</v>
      </c>
      <c r="D10" s="427"/>
      <c r="E10" s="748">
        <f t="shared" si="0"/>
        <v>9026474</v>
      </c>
      <c r="F10" s="337" t="s">
        <v>139</v>
      </c>
    </row>
    <row r="11" spans="1:6" s="353" customFormat="1">
      <c r="A11" s="53">
        <v>44203</v>
      </c>
      <c r="B11" s="215" t="s">
        <v>9</v>
      </c>
      <c r="C11" s="427">
        <v>475000</v>
      </c>
      <c r="D11" s="427"/>
      <c r="E11" s="748">
        <f t="shared" si="0"/>
        <v>9501474</v>
      </c>
      <c r="F11" s="337" t="s">
        <v>139</v>
      </c>
    </row>
    <row r="12" spans="1:6" s="353" customFormat="1">
      <c r="A12" s="53">
        <v>44203</v>
      </c>
      <c r="B12" s="147" t="s">
        <v>187</v>
      </c>
      <c r="C12" s="427"/>
      <c r="D12" s="427">
        <v>55000</v>
      </c>
      <c r="E12" s="748">
        <f t="shared" si="0"/>
        <v>9446474</v>
      </c>
      <c r="F12" s="337" t="s">
        <v>41</v>
      </c>
    </row>
    <row r="13" spans="1:6" s="353" customFormat="1">
      <c r="A13" s="53">
        <v>44204</v>
      </c>
      <c r="B13" s="215" t="s">
        <v>9</v>
      </c>
      <c r="C13" s="427">
        <v>20000</v>
      </c>
      <c r="D13" s="427"/>
      <c r="E13" s="748">
        <f t="shared" si="0"/>
        <v>9466474</v>
      </c>
      <c r="F13" s="337" t="s">
        <v>304</v>
      </c>
    </row>
    <row r="14" spans="1:6" s="353" customFormat="1">
      <c r="A14" s="53">
        <v>44207</v>
      </c>
      <c r="B14" s="215" t="s">
        <v>9</v>
      </c>
      <c r="C14" s="427">
        <v>10000</v>
      </c>
      <c r="D14" s="427"/>
      <c r="E14" s="748">
        <f t="shared" si="0"/>
        <v>9476474</v>
      </c>
      <c r="F14" s="337" t="s">
        <v>305</v>
      </c>
    </row>
    <row r="15" spans="1:6" s="353" customFormat="1">
      <c r="A15" s="53">
        <v>44207</v>
      </c>
      <c r="B15" s="215" t="s">
        <v>9</v>
      </c>
      <c r="C15" s="427">
        <v>10000</v>
      </c>
      <c r="D15" s="427"/>
      <c r="E15" s="748">
        <f t="shared" si="0"/>
        <v>9486474</v>
      </c>
      <c r="F15" s="337" t="s">
        <v>147</v>
      </c>
    </row>
    <row r="16" spans="1:6" s="353" customFormat="1">
      <c r="A16" s="53">
        <v>44207</v>
      </c>
      <c r="B16" s="215" t="s">
        <v>9</v>
      </c>
      <c r="C16" s="427">
        <v>30000</v>
      </c>
      <c r="D16" s="427"/>
      <c r="E16" s="748">
        <f t="shared" si="0"/>
        <v>9516474</v>
      </c>
      <c r="F16" s="337" t="s">
        <v>139</v>
      </c>
    </row>
    <row r="17" spans="1:6" s="353" customFormat="1">
      <c r="A17" s="53">
        <v>44209</v>
      </c>
      <c r="B17" s="215" t="s">
        <v>9</v>
      </c>
      <c r="C17" s="427">
        <v>80000</v>
      </c>
      <c r="D17" s="427"/>
      <c r="E17" s="748">
        <f t="shared" si="0"/>
        <v>9596474</v>
      </c>
      <c r="F17" s="337" t="s">
        <v>139</v>
      </c>
    </row>
    <row r="18" spans="1:6" s="353" customFormat="1">
      <c r="A18" s="53">
        <v>44210</v>
      </c>
      <c r="B18" s="215" t="s">
        <v>9</v>
      </c>
      <c r="C18" s="427">
        <v>5000</v>
      </c>
      <c r="D18" s="427"/>
      <c r="E18" s="748">
        <f t="shared" si="0"/>
        <v>9601474</v>
      </c>
      <c r="F18" s="337" t="s">
        <v>139</v>
      </c>
    </row>
    <row r="19" spans="1:6" s="353" customFormat="1">
      <c r="A19" s="53">
        <v>44210</v>
      </c>
      <c r="B19" s="215" t="s">
        <v>9</v>
      </c>
      <c r="C19" s="427">
        <v>633</v>
      </c>
      <c r="D19" s="427"/>
      <c r="E19" s="748">
        <f t="shared" si="0"/>
        <v>9602107</v>
      </c>
      <c r="F19" s="337" t="s">
        <v>306</v>
      </c>
    </row>
    <row r="20" spans="1:6" s="353" customFormat="1">
      <c r="A20" s="53">
        <v>44214</v>
      </c>
      <c r="B20" s="215" t="s">
        <v>9</v>
      </c>
      <c r="C20" s="427">
        <v>1115000</v>
      </c>
      <c r="D20" s="427"/>
      <c r="E20" s="748">
        <f t="shared" si="0"/>
        <v>10717107</v>
      </c>
      <c r="F20" s="337" t="s">
        <v>139</v>
      </c>
    </row>
    <row r="21" spans="1:6" s="353" customFormat="1">
      <c r="A21" s="53">
        <v>44215</v>
      </c>
      <c r="B21" s="215" t="s">
        <v>9</v>
      </c>
      <c r="C21" s="427">
        <v>100000</v>
      </c>
      <c r="D21" s="427"/>
      <c r="E21" s="748">
        <f t="shared" si="0"/>
        <v>10817107</v>
      </c>
      <c r="F21" s="337" t="s">
        <v>307</v>
      </c>
    </row>
    <row r="22" spans="1:6" s="353" customFormat="1">
      <c r="A22" s="53">
        <v>44216</v>
      </c>
      <c r="B22" s="215" t="s">
        <v>9</v>
      </c>
      <c r="C22" s="427">
        <v>30000</v>
      </c>
      <c r="D22" s="427"/>
      <c r="E22" s="748">
        <f t="shared" si="0"/>
        <v>10847107</v>
      </c>
      <c r="F22" s="337" t="s">
        <v>308</v>
      </c>
    </row>
    <row r="23" spans="1:6" s="353" customFormat="1">
      <c r="A23" s="53">
        <v>44216</v>
      </c>
      <c r="B23" s="215" t="s">
        <v>9</v>
      </c>
      <c r="C23" s="427">
        <v>10000</v>
      </c>
      <c r="D23" s="427"/>
      <c r="E23" s="748">
        <f t="shared" si="0"/>
        <v>10857107</v>
      </c>
      <c r="F23" s="337" t="s">
        <v>309</v>
      </c>
    </row>
    <row r="24" spans="1:6" s="353" customFormat="1">
      <c r="A24" s="53">
        <v>44216</v>
      </c>
      <c r="B24" s="215" t="s">
        <v>9</v>
      </c>
      <c r="C24" s="427">
        <v>10000</v>
      </c>
      <c r="D24" s="427"/>
      <c r="E24" s="748">
        <f t="shared" si="0"/>
        <v>10867107</v>
      </c>
      <c r="F24" s="337" t="s">
        <v>139</v>
      </c>
    </row>
    <row r="25" spans="1:6" s="353" customFormat="1">
      <c r="A25" s="53">
        <v>44218</v>
      </c>
      <c r="B25" s="215" t="s">
        <v>9</v>
      </c>
      <c r="C25" s="427">
        <v>260000</v>
      </c>
      <c r="D25" s="427"/>
      <c r="E25" s="748">
        <f t="shared" si="0"/>
        <v>11127107</v>
      </c>
      <c r="F25" s="337" t="s">
        <v>139</v>
      </c>
    </row>
    <row r="26" spans="1:6" s="353" customFormat="1">
      <c r="A26" s="53">
        <v>44219</v>
      </c>
      <c r="B26" s="215" t="s">
        <v>9</v>
      </c>
      <c r="C26" s="427">
        <v>2000000</v>
      </c>
      <c r="D26" s="427"/>
      <c r="E26" s="748">
        <f t="shared" si="0"/>
        <v>13127107</v>
      </c>
      <c r="F26" s="337" t="s">
        <v>310</v>
      </c>
    </row>
    <row r="27" spans="1:6" s="353" customFormat="1">
      <c r="A27" s="53">
        <v>44221</v>
      </c>
      <c r="B27" s="215" t="s">
        <v>9</v>
      </c>
      <c r="C27" s="427">
        <v>90000</v>
      </c>
      <c r="D27" s="427"/>
      <c r="E27" s="748">
        <f t="shared" si="0"/>
        <v>13217107</v>
      </c>
      <c r="F27" s="337" t="s">
        <v>139</v>
      </c>
    </row>
    <row r="28" spans="1:6" s="353" customFormat="1">
      <c r="A28" s="53">
        <v>44221</v>
      </c>
      <c r="B28" s="215" t="s">
        <v>9</v>
      </c>
      <c r="C28" s="427">
        <v>300000</v>
      </c>
      <c r="D28" s="427"/>
      <c r="E28" s="748">
        <f t="shared" si="0"/>
        <v>13517107</v>
      </c>
      <c r="F28" s="337" t="s">
        <v>311</v>
      </c>
    </row>
    <row r="29" spans="1:6" s="353" customFormat="1">
      <c r="A29" s="53">
        <v>44221</v>
      </c>
      <c r="B29" s="215" t="s">
        <v>9</v>
      </c>
      <c r="C29" s="427">
        <v>500000</v>
      </c>
      <c r="D29" s="427"/>
      <c r="E29" s="748">
        <f t="shared" si="0"/>
        <v>14017107</v>
      </c>
      <c r="F29" s="337" t="s">
        <v>312</v>
      </c>
    </row>
    <row r="30" spans="1:6" s="353" customFormat="1">
      <c r="A30" s="53">
        <v>44222</v>
      </c>
      <c r="B30" s="215" t="s">
        <v>9</v>
      </c>
      <c r="C30" s="427">
        <v>500000</v>
      </c>
      <c r="D30" s="427"/>
      <c r="E30" s="748">
        <f t="shared" si="0"/>
        <v>14517107</v>
      </c>
      <c r="F30" s="337" t="s">
        <v>313</v>
      </c>
    </row>
    <row r="31" spans="1:6" s="353" customFormat="1">
      <c r="A31" s="53">
        <v>44223</v>
      </c>
      <c r="B31" s="215" t="s">
        <v>9</v>
      </c>
      <c r="C31" s="427">
        <v>50000</v>
      </c>
      <c r="D31" s="427"/>
      <c r="E31" s="748">
        <f t="shared" si="0"/>
        <v>14567107</v>
      </c>
      <c r="F31" s="337" t="s">
        <v>314</v>
      </c>
    </row>
    <row r="32" spans="1:6" s="353" customFormat="1">
      <c r="A32" s="53">
        <v>44223</v>
      </c>
      <c r="B32" s="215" t="s">
        <v>9</v>
      </c>
      <c r="C32" s="427">
        <v>1255000</v>
      </c>
      <c r="D32" s="427"/>
      <c r="E32" s="748">
        <f t="shared" si="0"/>
        <v>15822107</v>
      </c>
      <c r="F32" s="337" t="s">
        <v>139</v>
      </c>
    </row>
    <row r="33" spans="1:6" s="353" customFormat="1">
      <c r="A33" s="53">
        <v>44224</v>
      </c>
      <c r="B33" s="215" t="s">
        <v>9</v>
      </c>
      <c r="C33" s="427">
        <v>50000</v>
      </c>
      <c r="D33" s="427"/>
      <c r="E33" s="748">
        <f t="shared" si="0"/>
        <v>15872107</v>
      </c>
      <c r="F33" s="337" t="s">
        <v>139</v>
      </c>
    </row>
    <row r="34" spans="1:6" s="353" customFormat="1">
      <c r="A34" s="53">
        <v>44225</v>
      </c>
      <c r="B34" s="215" t="s">
        <v>9</v>
      </c>
      <c r="C34" s="427">
        <v>10000</v>
      </c>
      <c r="D34" s="427"/>
      <c r="E34" s="748">
        <f t="shared" si="0"/>
        <v>15882107</v>
      </c>
      <c r="F34" s="337" t="s">
        <v>315</v>
      </c>
    </row>
    <row r="35" spans="1:6" s="353" customFormat="1">
      <c r="A35" s="53">
        <v>44225</v>
      </c>
      <c r="B35" s="215" t="s">
        <v>9</v>
      </c>
      <c r="C35" s="427">
        <v>20000</v>
      </c>
      <c r="D35" s="427"/>
      <c r="E35" s="748">
        <f t="shared" si="0"/>
        <v>15902107</v>
      </c>
      <c r="F35" s="337" t="s">
        <v>139</v>
      </c>
    </row>
    <row r="36" spans="1:6" s="353" customFormat="1">
      <c r="A36" s="53">
        <v>44225</v>
      </c>
      <c r="B36" s="215" t="s">
        <v>9</v>
      </c>
      <c r="C36" s="427">
        <v>10000</v>
      </c>
      <c r="D36" s="427"/>
      <c r="E36" s="748">
        <f t="shared" si="0"/>
        <v>15912107</v>
      </c>
      <c r="F36" s="337" t="s">
        <v>139</v>
      </c>
    </row>
    <row r="37" spans="1:6" s="353" customFormat="1">
      <c r="A37" s="53">
        <v>44225</v>
      </c>
      <c r="B37" s="147" t="s">
        <v>20</v>
      </c>
      <c r="C37" s="427"/>
      <c r="D37" s="427">
        <v>4648950</v>
      </c>
      <c r="E37" s="748">
        <f t="shared" si="0"/>
        <v>11263157</v>
      </c>
      <c r="F37" s="337" t="s">
        <v>316</v>
      </c>
    </row>
    <row r="38" spans="1:6" s="353" customFormat="1">
      <c r="A38" s="53">
        <v>44227</v>
      </c>
      <c r="B38" s="147" t="s">
        <v>187</v>
      </c>
      <c r="C38" s="427"/>
      <c r="D38" s="427">
        <v>47850</v>
      </c>
      <c r="E38" s="748">
        <f t="shared" si="0"/>
        <v>11215307</v>
      </c>
      <c r="F38" s="337" t="s">
        <v>143</v>
      </c>
    </row>
    <row r="39" spans="1:6" s="353" customFormat="1">
      <c r="A39" s="53"/>
      <c r="B39" s="157" t="s">
        <v>317</v>
      </c>
      <c r="C39" s="424">
        <f>SUM(C5:C38)</f>
        <v>7565633</v>
      </c>
      <c r="D39" s="424">
        <f>SUM(D5:D38)</f>
        <v>4751800</v>
      </c>
      <c r="E39" s="749"/>
      <c r="F39" s="338"/>
    </row>
    <row r="40" spans="1:6" s="353" customFormat="1">
      <c r="A40" s="53">
        <v>44228</v>
      </c>
      <c r="B40" s="215" t="s">
        <v>9</v>
      </c>
      <c r="C40" s="427">
        <v>30000</v>
      </c>
      <c r="D40" s="427"/>
      <c r="E40" s="748">
        <f>E38+C40-D40</f>
        <v>11245307</v>
      </c>
      <c r="F40" s="338" t="s">
        <v>339</v>
      </c>
    </row>
    <row r="41" spans="1:6" s="353" customFormat="1">
      <c r="A41" s="53">
        <v>44228</v>
      </c>
      <c r="B41" s="215" t="s">
        <v>9</v>
      </c>
      <c r="C41" s="427">
        <v>50000</v>
      </c>
      <c r="D41" s="427"/>
      <c r="E41" s="748">
        <f t="shared" ref="E41:E70" si="1">E40+C41-D41</f>
        <v>11295307</v>
      </c>
      <c r="F41" s="338" t="s">
        <v>340</v>
      </c>
    </row>
    <row r="42" spans="1:6" s="353" customFormat="1">
      <c r="A42" s="53">
        <v>44228</v>
      </c>
      <c r="B42" s="215" t="s">
        <v>9</v>
      </c>
      <c r="C42" s="427">
        <v>10000</v>
      </c>
      <c r="D42" s="427"/>
      <c r="E42" s="748">
        <f t="shared" si="1"/>
        <v>11305307</v>
      </c>
      <c r="F42" s="338" t="s">
        <v>341</v>
      </c>
    </row>
    <row r="43" spans="1:6" s="353" customFormat="1">
      <c r="A43" s="53">
        <v>44228</v>
      </c>
      <c r="B43" s="215" t="s">
        <v>9</v>
      </c>
      <c r="C43" s="427">
        <v>10000</v>
      </c>
      <c r="D43" s="427"/>
      <c r="E43" s="748">
        <f t="shared" si="1"/>
        <v>11315307</v>
      </c>
      <c r="F43" s="337" t="s">
        <v>139</v>
      </c>
    </row>
    <row r="44" spans="1:6" s="353" customFormat="1">
      <c r="A44" s="53">
        <v>44228</v>
      </c>
      <c r="B44" s="215" t="s">
        <v>9</v>
      </c>
      <c r="C44" s="427">
        <v>10000</v>
      </c>
      <c r="D44" s="427"/>
      <c r="E44" s="748">
        <f t="shared" si="1"/>
        <v>11325307</v>
      </c>
      <c r="F44" s="338" t="s">
        <v>342</v>
      </c>
    </row>
    <row r="45" spans="1:6" s="353" customFormat="1">
      <c r="A45" s="53">
        <v>44230</v>
      </c>
      <c r="B45" s="215" t="s">
        <v>9</v>
      </c>
      <c r="C45" s="427">
        <v>310000</v>
      </c>
      <c r="D45" s="427"/>
      <c r="E45" s="748">
        <f t="shared" si="1"/>
        <v>11635307</v>
      </c>
      <c r="F45" s="337" t="s">
        <v>139</v>
      </c>
    </row>
    <row r="46" spans="1:6" s="353" customFormat="1">
      <c r="A46" s="53">
        <v>44232</v>
      </c>
      <c r="B46" s="215" t="s">
        <v>9</v>
      </c>
      <c r="C46" s="427">
        <v>100000</v>
      </c>
      <c r="D46" s="427"/>
      <c r="E46" s="748">
        <f t="shared" si="1"/>
        <v>11735307</v>
      </c>
      <c r="F46" s="338" t="s">
        <v>343</v>
      </c>
    </row>
    <row r="47" spans="1:6" s="353" customFormat="1">
      <c r="A47" s="53">
        <v>44232</v>
      </c>
      <c r="B47" s="215" t="s">
        <v>9</v>
      </c>
      <c r="C47" s="427">
        <v>100000</v>
      </c>
      <c r="D47" s="427"/>
      <c r="E47" s="748">
        <f t="shared" si="1"/>
        <v>11835307</v>
      </c>
      <c r="F47" s="453" t="s">
        <v>345</v>
      </c>
    </row>
    <row r="48" spans="1:6" s="353" customFormat="1">
      <c r="A48" s="53">
        <v>44232</v>
      </c>
      <c r="B48" s="147" t="s">
        <v>187</v>
      </c>
      <c r="C48" s="427"/>
      <c r="D48" s="427">
        <v>55110</v>
      </c>
      <c r="E48" s="748">
        <f t="shared" si="1"/>
        <v>11780197</v>
      </c>
      <c r="F48" s="338" t="s">
        <v>344</v>
      </c>
    </row>
    <row r="49" spans="1:6" s="353" customFormat="1">
      <c r="A49" s="53">
        <v>44235</v>
      </c>
      <c r="B49" s="215" t="s">
        <v>9</v>
      </c>
      <c r="C49" s="427">
        <v>495000</v>
      </c>
      <c r="D49" s="427"/>
      <c r="E49" s="748">
        <f t="shared" si="1"/>
        <v>12275197</v>
      </c>
      <c r="F49" s="337" t="s">
        <v>139</v>
      </c>
    </row>
    <row r="50" spans="1:6" s="353" customFormat="1">
      <c r="A50" s="53">
        <v>44237</v>
      </c>
      <c r="B50" s="215" t="s">
        <v>9</v>
      </c>
      <c r="C50" s="427">
        <v>10000</v>
      </c>
      <c r="D50" s="427"/>
      <c r="E50" s="748">
        <f t="shared" si="1"/>
        <v>12285197</v>
      </c>
      <c r="F50" s="338" t="s">
        <v>346</v>
      </c>
    </row>
    <row r="51" spans="1:6" s="353" customFormat="1">
      <c r="A51" s="53">
        <v>44237</v>
      </c>
      <c r="B51" s="215" t="s">
        <v>9</v>
      </c>
      <c r="C51" s="427">
        <v>50000</v>
      </c>
      <c r="D51" s="427"/>
      <c r="E51" s="748">
        <f t="shared" si="1"/>
        <v>12335197</v>
      </c>
      <c r="F51" s="338" t="s">
        <v>347</v>
      </c>
    </row>
    <row r="52" spans="1:6" s="353" customFormat="1">
      <c r="A52" s="53">
        <v>44237</v>
      </c>
      <c r="B52" s="215" t="s">
        <v>9</v>
      </c>
      <c r="C52" s="427">
        <v>20000</v>
      </c>
      <c r="D52" s="427"/>
      <c r="E52" s="748">
        <f t="shared" si="1"/>
        <v>12355197</v>
      </c>
      <c r="F52" s="338" t="s">
        <v>348</v>
      </c>
    </row>
    <row r="53" spans="1:6" s="353" customFormat="1">
      <c r="A53" s="53">
        <v>44237</v>
      </c>
      <c r="B53" s="215" t="s">
        <v>9</v>
      </c>
      <c r="C53" s="427">
        <v>20000</v>
      </c>
      <c r="D53" s="427"/>
      <c r="E53" s="748">
        <f t="shared" si="1"/>
        <v>12375197</v>
      </c>
      <c r="F53" s="338" t="s">
        <v>349</v>
      </c>
    </row>
    <row r="54" spans="1:6" s="353" customFormat="1">
      <c r="A54" s="53">
        <v>44237</v>
      </c>
      <c r="B54" s="215" t="s">
        <v>9</v>
      </c>
      <c r="C54" s="427">
        <v>10000</v>
      </c>
      <c r="D54" s="427"/>
      <c r="E54" s="748">
        <f t="shared" si="1"/>
        <v>12385197</v>
      </c>
      <c r="F54" s="338" t="s">
        <v>350</v>
      </c>
    </row>
    <row r="55" spans="1:6" s="353" customFormat="1">
      <c r="A55" s="53">
        <v>44237</v>
      </c>
      <c r="B55" s="215" t="s">
        <v>9</v>
      </c>
      <c r="C55" s="427">
        <v>40000</v>
      </c>
      <c r="D55" s="427"/>
      <c r="E55" s="748">
        <f t="shared" si="1"/>
        <v>12425197</v>
      </c>
      <c r="F55" s="337" t="s">
        <v>139</v>
      </c>
    </row>
    <row r="56" spans="1:6" s="353" customFormat="1">
      <c r="A56" s="53">
        <v>44242</v>
      </c>
      <c r="B56" s="215" t="s">
        <v>9</v>
      </c>
      <c r="C56" s="427">
        <v>90000</v>
      </c>
      <c r="D56" s="427"/>
      <c r="E56" s="748">
        <f t="shared" si="1"/>
        <v>12515197</v>
      </c>
      <c r="F56" s="337" t="s">
        <v>139</v>
      </c>
    </row>
    <row r="57" spans="1:6" s="353" customFormat="1">
      <c r="A57" s="53">
        <v>44244</v>
      </c>
      <c r="B57" s="215" t="s">
        <v>9</v>
      </c>
      <c r="C57" s="427">
        <v>1120000</v>
      </c>
      <c r="D57" s="427"/>
      <c r="E57" s="748">
        <f t="shared" si="1"/>
        <v>13635197</v>
      </c>
      <c r="F57" s="337" t="s">
        <v>139</v>
      </c>
    </row>
    <row r="58" spans="1:6" s="353" customFormat="1">
      <c r="A58" s="53">
        <v>44245</v>
      </c>
      <c r="B58" s="215" t="s">
        <v>9</v>
      </c>
      <c r="C58" s="427">
        <v>10000</v>
      </c>
      <c r="D58" s="427"/>
      <c r="E58" s="748">
        <f t="shared" si="1"/>
        <v>13645197</v>
      </c>
      <c r="F58" s="337" t="s">
        <v>139</v>
      </c>
    </row>
    <row r="59" spans="1:6" s="353" customFormat="1">
      <c r="A59" s="53">
        <v>44245</v>
      </c>
      <c r="B59" s="215" t="s">
        <v>9</v>
      </c>
      <c r="C59" s="427">
        <v>1000000</v>
      </c>
      <c r="D59" s="427"/>
      <c r="E59" s="748">
        <f t="shared" si="1"/>
        <v>14645197</v>
      </c>
      <c r="F59" s="338" t="s">
        <v>351</v>
      </c>
    </row>
    <row r="60" spans="1:6" s="353" customFormat="1">
      <c r="A60" s="53">
        <v>44247</v>
      </c>
      <c r="B60" s="215" t="s">
        <v>9</v>
      </c>
      <c r="C60" s="427">
        <v>50000</v>
      </c>
      <c r="D60" s="427"/>
      <c r="E60" s="748">
        <f t="shared" si="1"/>
        <v>14695197</v>
      </c>
      <c r="F60" s="338" t="s">
        <v>352</v>
      </c>
    </row>
    <row r="61" spans="1:6" s="353" customFormat="1">
      <c r="A61" s="53">
        <v>44249</v>
      </c>
      <c r="B61" s="215" t="s">
        <v>9</v>
      </c>
      <c r="C61" s="427">
        <v>30000</v>
      </c>
      <c r="D61" s="427"/>
      <c r="E61" s="748">
        <f t="shared" si="1"/>
        <v>14725197</v>
      </c>
      <c r="F61" s="338" t="s">
        <v>353</v>
      </c>
    </row>
    <row r="62" spans="1:6" s="353" customFormat="1">
      <c r="A62" s="53">
        <v>44249</v>
      </c>
      <c r="B62" s="215" t="s">
        <v>9</v>
      </c>
      <c r="C62" s="427">
        <v>10000</v>
      </c>
      <c r="D62" s="427"/>
      <c r="E62" s="748">
        <f t="shared" si="1"/>
        <v>14735197</v>
      </c>
      <c r="F62" s="338" t="s">
        <v>354</v>
      </c>
    </row>
    <row r="63" spans="1:6" s="353" customFormat="1">
      <c r="A63" s="53">
        <v>44249</v>
      </c>
      <c r="B63" s="215" t="s">
        <v>9</v>
      </c>
      <c r="C63" s="427">
        <v>100000</v>
      </c>
      <c r="D63" s="427"/>
      <c r="E63" s="748">
        <f t="shared" si="1"/>
        <v>14835197</v>
      </c>
      <c r="F63" s="338" t="s">
        <v>355</v>
      </c>
    </row>
    <row r="64" spans="1:6" s="353" customFormat="1">
      <c r="A64" s="53">
        <v>44251</v>
      </c>
      <c r="B64" s="215" t="s">
        <v>9</v>
      </c>
      <c r="C64" s="427">
        <v>15388600</v>
      </c>
      <c r="D64" s="427"/>
      <c r="E64" s="748">
        <f t="shared" si="1"/>
        <v>30223797</v>
      </c>
      <c r="F64" s="338" t="s">
        <v>356</v>
      </c>
    </row>
    <row r="65" spans="1:6" s="353" customFormat="1">
      <c r="A65" s="53">
        <v>44251</v>
      </c>
      <c r="B65" s="215" t="s">
        <v>9</v>
      </c>
      <c r="C65" s="427">
        <v>350000</v>
      </c>
      <c r="D65" s="427"/>
      <c r="E65" s="748">
        <f t="shared" si="1"/>
        <v>30573797</v>
      </c>
      <c r="F65" s="337" t="s">
        <v>139</v>
      </c>
    </row>
    <row r="66" spans="1:6" s="353" customFormat="1">
      <c r="A66" s="53">
        <v>44252</v>
      </c>
      <c r="B66" s="215" t="s">
        <v>9</v>
      </c>
      <c r="C66" s="427">
        <v>10000</v>
      </c>
      <c r="D66" s="427"/>
      <c r="E66" s="748">
        <f t="shared" si="1"/>
        <v>30583797</v>
      </c>
      <c r="F66" s="337" t="s">
        <v>139</v>
      </c>
    </row>
    <row r="67" spans="1:6" s="353" customFormat="1">
      <c r="A67" s="53">
        <v>44252</v>
      </c>
      <c r="B67" s="215" t="s">
        <v>9</v>
      </c>
      <c r="C67" s="427">
        <v>50000</v>
      </c>
      <c r="D67" s="427"/>
      <c r="E67" s="748">
        <f t="shared" si="1"/>
        <v>30633797</v>
      </c>
      <c r="F67" s="338" t="s">
        <v>357</v>
      </c>
    </row>
    <row r="68" spans="1:6" s="353" customFormat="1">
      <c r="A68" s="53">
        <v>44253</v>
      </c>
      <c r="B68" s="215" t="s">
        <v>9</v>
      </c>
      <c r="C68" s="427">
        <v>20000</v>
      </c>
      <c r="D68" s="427"/>
      <c r="E68" s="748">
        <f t="shared" si="1"/>
        <v>30653797</v>
      </c>
      <c r="F68" s="337" t="s">
        <v>139</v>
      </c>
    </row>
    <row r="69" spans="1:6" s="353" customFormat="1">
      <c r="A69" s="53">
        <v>44255</v>
      </c>
      <c r="B69" s="215" t="s">
        <v>9</v>
      </c>
      <c r="C69" s="427">
        <v>50000</v>
      </c>
      <c r="D69" s="427"/>
      <c r="E69" s="748">
        <f t="shared" si="1"/>
        <v>30703797</v>
      </c>
      <c r="F69" s="338" t="s">
        <v>358</v>
      </c>
    </row>
    <row r="70" spans="1:6" s="353" customFormat="1">
      <c r="A70" s="53">
        <v>44255</v>
      </c>
      <c r="B70" s="147" t="s">
        <v>187</v>
      </c>
      <c r="C70" s="393"/>
      <c r="D70" s="427">
        <v>27720</v>
      </c>
      <c r="E70" s="748">
        <f t="shared" si="1"/>
        <v>30676077</v>
      </c>
      <c r="F70" s="337" t="s">
        <v>143</v>
      </c>
    </row>
    <row r="71" spans="1:6" s="353" customFormat="1">
      <c r="A71" s="53"/>
      <c r="B71" s="157" t="s">
        <v>338</v>
      </c>
      <c r="C71" s="424">
        <f>SUM(C40:C70)</f>
        <v>19543600</v>
      </c>
      <c r="D71" s="424">
        <f>SUM(D40:D70)</f>
        <v>82830</v>
      </c>
      <c r="E71" s="749"/>
      <c r="F71" s="338"/>
    </row>
    <row r="72" spans="1:6" s="353" customFormat="1">
      <c r="A72" s="53">
        <v>44256</v>
      </c>
      <c r="B72" s="215" t="s">
        <v>9</v>
      </c>
      <c r="C72" s="427">
        <v>30000</v>
      </c>
      <c r="D72" s="427"/>
      <c r="E72" s="748">
        <f>E70+C72-D72</f>
        <v>30706077</v>
      </c>
      <c r="F72" s="338" t="s">
        <v>383</v>
      </c>
    </row>
    <row r="73" spans="1:6" s="353" customFormat="1">
      <c r="A73" s="53">
        <v>44257</v>
      </c>
      <c r="B73" s="215" t="s">
        <v>9</v>
      </c>
      <c r="C73" s="427">
        <v>50000</v>
      </c>
      <c r="D73" s="427"/>
      <c r="E73" s="748">
        <f t="shared" ref="E73:E107" si="2">E72+C73-D73</f>
        <v>30756077</v>
      </c>
      <c r="F73" s="338" t="s">
        <v>384</v>
      </c>
    </row>
    <row r="74" spans="1:6" s="353" customFormat="1">
      <c r="A74" s="53">
        <v>44257</v>
      </c>
      <c r="B74" s="215" t="s">
        <v>9</v>
      </c>
      <c r="C74" s="427">
        <v>10000</v>
      </c>
      <c r="D74" s="427"/>
      <c r="E74" s="748">
        <f t="shared" si="2"/>
        <v>30766077</v>
      </c>
      <c r="F74" s="338" t="s">
        <v>385</v>
      </c>
    </row>
    <row r="75" spans="1:6" s="353" customFormat="1">
      <c r="A75" s="53">
        <v>44257</v>
      </c>
      <c r="B75" s="215" t="s">
        <v>9</v>
      </c>
      <c r="C75" s="427">
        <v>10000</v>
      </c>
      <c r="D75" s="427"/>
      <c r="E75" s="748">
        <f t="shared" si="2"/>
        <v>30776077</v>
      </c>
      <c r="F75" s="338" t="s">
        <v>386</v>
      </c>
    </row>
    <row r="76" spans="1:6" s="353" customFormat="1">
      <c r="A76" s="53">
        <v>44257</v>
      </c>
      <c r="B76" s="147" t="s">
        <v>382</v>
      </c>
      <c r="C76" s="427"/>
      <c r="D76" s="427">
        <v>5974000</v>
      </c>
      <c r="E76" s="748">
        <f t="shared" si="2"/>
        <v>24802077</v>
      </c>
      <c r="F76" s="338" t="s">
        <v>387</v>
      </c>
    </row>
    <row r="77" spans="1:6" s="353" customFormat="1">
      <c r="A77" s="53">
        <v>44257</v>
      </c>
      <c r="B77" s="215" t="s">
        <v>9</v>
      </c>
      <c r="C77" s="427">
        <v>1190000</v>
      </c>
      <c r="D77" s="427"/>
      <c r="E77" s="748">
        <f t="shared" si="2"/>
        <v>25992077</v>
      </c>
      <c r="F77" s="337" t="s">
        <v>139</v>
      </c>
    </row>
    <row r="78" spans="1:6" s="353" customFormat="1">
      <c r="A78" s="53">
        <v>44259</v>
      </c>
      <c r="B78" s="215" t="s">
        <v>9</v>
      </c>
      <c r="C78" s="427">
        <v>410000</v>
      </c>
      <c r="D78" s="427"/>
      <c r="E78" s="748">
        <f t="shared" si="2"/>
        <v>26402077</v>
      </c>
      <c r="F78" s="337" t="s">
        <v>139</v>
      </c>
    </row>
    <row r="79" spans="1:6" s="353" customFormat="1">
      <c r="A79" s="53">
        <v>44260</v>
      </c>
      <c r="B79" s="215" t="s">
        <v>9</v>
      </c>
      <c r="C79" s="427">
        <v>100000</v>
      </c>
      <c r="D79" s="427"/>
      <c r="E79" s="748">
        <f t="shared" si="2"/>
        <v>26502077</v>
      </c>
      <c r="F79" s="338" t="s">
        <v>391</v>
      </c>
    </row>
    <row r="80" spans="1:6" s="353" customFormat="1">
      <c r="A80" s="53">
        <v>44260</v>
      </c>
      <c r="B80" s="215" t="s">
        <v>9</v>
      </c>
      <c r="C80" s="427">
        <v>20000</v>
      </c>
      <c r="D80" s="427"/>
      <c r="E80" s="748">
        <f t="shared" si="2"/>
        <v>26522077</v>
      </c>
      <c r="F80" s="337" t="s">
        <v>139</v>
      </c>
    </row>
    <row r="81" spans="1:6" s="353" customFormat="1">
      <c r="A81" s="53">
        <v>44260</v>
      </c>
      <c r="B81" s="215" t="s">
        <v>9</v>
      </c>
      <c r="C81" s="427">
        <v>100000</v>
      </c>
      <c r="D81" s="427"/>
      <c r="E81" s="748">
        <f t="shared" si="2"/>
        <v>26622077</v>
      </c>
      <c r="F81" s="338" t="s">
        <v>388</v>
      </c>
    </row>
    <row r="82" spans="1:6" s="353" customFormat="1">
      <c r="A82" s="53">
        <v>44260</v>
      </c>
      <c r="B82" s="147" t="s">
        <v>187</v>
      </c>
      <c r="C82" s="471"/>
      <c r="D82" s="427">
        <v>55000</v>
      </c>
      <c r="E82" s="748">
        <f t="shared" si="2"/>
        <v>26567077</v>
      </c>
      <c r="F82" s="338" t="s">
        <v>389</v>
      </c>
    </row>
    <row r="83" spans="1:6" s="353" customFormat="1">
      <c r="A83" s="53">
        <v>44263</v>
      </c>
      <c r="B83" s="215" t="s">
        <v>9</v>
      </c>
      <c r="C83" s="428">
        <v>505000</v>
      </c>
      <c r="D83" s="427"/>
      <c r="E83" s="748">
        <f t="shared" si="2"/>
        <v>27072077</v>
      </c>
      <c r="F83" s="337" t="s">
        <v>139</v>
      </c>
    </row>
    <row r="84" spans="1:6" s="353" customFormat="1">
      <c r="A84" s="53">
        <v>44265</v>
      </c>
      <c r="B84" s="215" t="s">
        <v>9</v>
      </c>
      <c r="C84" s="428">
        <v>10000</v>
      </c>
      <c r="D84" s="427"/>
      <c r="E84" s="748">
        <f t="shared" si="2"/>
        <v>27082077</v>
      </c>
      <c r="F84" s="338" t="s">
        <v>390</v>
      </c>
    </row>
    <row r="85" spans="1:6" s="353" customFormat="1">
      <c r="A85" s="53">
        <v>44265</v>
      </c>
      <c r="B85" s="215" t="s">
        <v>9</v>
      </c>
      <c r="C85" s="428">
        <v>50000</v>
      </c>
      <c r="D85" s="427"/>
      <c r="E85" s="748">
        <f t="shared" si="2"/>
        <v>27132077</v>
      </c>
      <c r="F85" s="338" t="s">
        <v>392</v>
      </c>
    </row>
    <row r="86" spans="1:6" s="353" customFormat="1">
      <c r="A86" s="53">
        <v>44265</v>
      </c>
      <c r="B86" s="215" t="s">
        <v>9</v>
      </c>
      <c r="C86" s="428">
        <v>20000</v>
      </c>
      <c r="D86" s="427"/>
      <c r="E86" s="748">
        <f t="shared" si="2"/>
        <v>27152077</v>
      </c>
      <c r="F86" s="338" t="s">
        <v>393</v>
      </c>
    </row>
    <row r="87" spans="1:6" s="353" customFormat="1">
      <c r="A87" s="53">
        <v>44265</v>
      </c>
      <c r="B87" s="215" t="s">
        <v>9</v>
      </c>
      <c r="C87" s="428">
        <v>10000</v>
      </c>
      <c r="D87" s="427"/>
      <c r="E87" s="748">
        <f t="shared" si="2"/>
        <v>27162077</v>
      </c>
      <c r="F87" s="338" t="s">
        <v>394</v>
      </c>
    </row>
    <row r="88" spans="1:6" s="353" customFormat="1">
      <c r="A88" s="53">
        <v>44265</v>
      </c>
      <c r="B88" s="215" t="s">
        <v>9</v>
      </c>
      <c r="C88" s="428">
        <v>40000</v>
      </c>
      <c r="D88" s="427"/>
      <c r="E88" s="748">
        <f t="shared" si="2"/>
        <v>27202077</v>
      </c>
      <c r="F88" s="337" t="s">
        <v>139</v>
      </c>
    </row>
    <row r="89" spans="1:6" s="353" customFormat="1">
      <c r="A89" s="53">
        <v>44267</v>
      </c>
      <c r="B89" s="215" t="s">
        <v>9</v>
      </c>
      <c r="C89" s="428">
        <v>80000</v>
      </c>
      <c r="D89" s="427"/>
      <c r="E89" s="748">
        <f t="shared" si="2"/>
        <v>27282077</v>
      </c>
      <c r="F89" s="337" t="s">
        <v>139</v>
      </c>
    </row>
    <row r="90" spans="1:6" s="353" customFormat="1">
      <c r="A90" s="53">
        <v>44270</v>
      </c>
      <c r="B90" s="215" t="s">
        <v>9</v>
      </c>
      <c r="C90" s="428">
        <v>5000</v>
      </c>
      <c r="D90" s="427"/>
      <c r="E90" s="748">
        <f t="shared" si="2"/>
        <v>27287077</v>
      </c>
      <c r="F90" s="337" t="s">
        <v>139</v>
      </c>
    </row>
    <row r="91" spans="1:6" s="353" customFormat="1">
      <c r="A91" s="53">
        <v>44272</v>
      </c>
      <c r="B91" s="215" t="s">
        <v>9</v>
      </c>
      <c r="C91" s="428">
        <v>1095000</v>
      </c>
      <c r="D91" s="427"/>
      <c r="E91" s="748">
        <f t="shared" si="2"/>
        <v>28382077</v>
      </c>
      <c r="F91" s="337" t="s">
        <v>139</v>
      </c>
    </row>
    <row r="92" spans="1:6" s="353" customFormat="1">
      <c r="A92" s="53">
        <v>44273</v>
      </c>
      <c r="B92" s="215" t="s">
        <v>9</v>
      </c>
      <c r="C92" s="428">
        <v>10000</v>
      </c>
      <c r="D92" s="427"/>
      <c r="E92" s="748">
        <f t="shared" si="2"/>
        <v>28392077</v>
      </c>
      <c r="F92" s="337" t="s">
        <v>139</v>
      </c>
    </row>
    <row r="93" spans="1:6" s="353" customFormat="1">
      <c r="A93" s="53">
        <v>44277</v>
      </c>
      <c r="B93" s="215" t="s">
        <v>9</v>
      </c>
      <c r="C93" s="428">
        <v>30000</v>
      </c>
      <c r="D93" s="427"/>
      <c r="E93" s="748">
        <f t="shared" si="2"/>
        <v>28422077</v>
      </c>
      <c r="F93" s="338" t="s">
        <v>395</v>
      </c>
    </row>
    <row r="94" spans="1:6" s="353" customFormat="1">
      <c r="A94" s="53">
        <v>44277</v>
      </c>
      <c r="B94" s="215" t="s">
        <v>9</v>
      </c>
      <c r="C94" s="428">
        <v>10000</v>
      </c>
      <c r="D94" s="427"/>
      <c r="E94" s="748">
        <f t="shared" si="2"/>
        <v>28432077</v>
      </c>
      <c r="F94" s="338" t="s">
        <v>396</v>
      </c>
    </row>
    <row r="95" spans="1:6" s="353" customFormat="1">
      <c r="A95" s="53">
        <v>44277</v>
      </c>
      <c r="B95" s="215" t="s">
        <v>9</v>
      </c>
      <c r="C95" s="428">
        <v>100000</v>
      </c>
      <c r="D95" s="427"/>
      <c r="E95" s="748">
        <f t="shared" si="2"/>
        <v>28532077</v>
      </c>
      <c r="F95" s="338" t="s">
        <v>397</v>
      </c>
    </row>
    <row r="96" spans="1:6" s="353" customFormat="1">
      <c r="A96" s="53">
        <v>44277</v>
      </c>
      <c r="B96" s="215" t="s">
        <v>9</v>
      </c>
      <c r="C96" s="428">
        <v>10000</v>
      </c>
      <c r="D96" s="427"/>
      <c r="E96" s="748">
        <f t="shared" si="2"/>
        <v>28542077</v>
      </c>
      <c r="F96" s="337" t="s">
        <v>139</v>
      </c>
    </row>
    <row r="97" spans="1:6" s="353" customFormat="1">
      <c r="A97" s="53">
        <v>44279</v>
      </c>
      <c r="B97" s="215" t="s">
        <v>9</v>
      </c>
      <c r="C97" s="428">
        <v>350000</v>
      </c>
      <c r="D97" s="427"/>
      <c r="E97" s="748">
        <f t="shared" si="2"/>
        <v>28892077</v>
      </c>
      <c r="F97" s="337" t="s">
        <v>139</v>
      </c>
    </row>
    <row r="98" spans="1:6" s="353" customFormat="1">
      <c r="A98" s="53">
        <v>44280</v>
      </c>
      <c r="B98" s="215" t="s">
        <v>9</v>
      </c>
      <c r="C98" s="428">
        <v>100000</v>
      </c>
      <c r="D98" s="427"/>
      <c r="E98" s="748">
        <f t="shared" si="2"/>
        <v>28992077</v>
      </c>
      <c r="F98" s="338" t="s">
        <v>398</v>
      </c>
    </row>
    <row r="99" spans="1:6" s="353" customFormat="1">
      <c r="A99" s="53">
        <v>44280</v>
      </c>
      <c r="B99" s="215" t="s">
        <v>9</v>
      </c>
      <c r="C99" s="428">
        <v>10000</v>
      </c>
      <c r="D99" s="427"/>
      <c r="E99" s="748">
        <f t="shared" si="2"/>
        <v>29002077</v>
      </c>
      <c r="F99" s="337" t="s">
        <v>139</v>
      </c>
    </row>
    <row r="100" spans="1:6" s="353" customFormat="1">
      <c r="A100" s="53">
        <v>44282</v>
      </c>
      <c r="B100" s="215" t="s">
        <v>9</v>
      </c>
      <c r="C100" s="428">
        <v>20000</v>
      </c>
      <c r="D100" s="427"/>
      <c r="E100" s="748">
        <f t="shared" si="2"/>
        <v>29022077</v>
      </c>
      <c r="F100" s="338" t="s">
        <v>399</v>
      </c>
    </row>
    <row r="101" spans="1:6" s="353" customFormat="1">
      <c r="A101" s="53">
        <v>44284</v>
      </c>
      <c r="B101" s="215" t="s">
        <v>9</v>
      </c>
      <c r="C101" s="428">
        <v>10000</v>
      </c>
      <c r="D101" s="427"/>
      <c r="E101" s="748">
        <f t="shared" si="2"/>
        <v>29032077</v>
      </c>
      <c r="F101" s="338" t="s">
        <v>400</v>
      </c>
    </row>
    <row r="102" spans="1:6" s="353" customFormat="1">
      <c r="A102" s="53">
        <v>44284</v>
      </c>
      <c r="B102" s="215" t="s">
        <v>9</v>
      </c>
      <c r="C102" s="428">
        <v>1255000</v>
      </c>
      <c r="D102" s="427"/>
      <c r="E102" s="748">
        <f t="shared" si="2"/>
        <v>30287077</v>
      </c>
      <c r="F102" s="337" t="s">
        <v>139</v>
      </c>
    </row>
    <row r="103" spans="1:6" s="353" customFormat="1">
      <c r="A103" s="53">
        <v>44286</v>
      </c>
      <c r="B103" s="215" t="s">
        <v>9</v>
      </c>
      <c r="C103" s="428">
        <v>50000</v>
      </c>
      <c r="D103" s="427"/>
      <c r="E103" s="748">
        <f t="shared" si="2"/>
        <v>30337077</v>
      </c>
      <c r="F103" s="337" t="s">
        <v>401</v>
      </c>
    </row>
    <row r="104" spans="1:6" s="353" customFormat="1">
      <c r="A104" s="53">
        <v>44286</v>
      </c>
      <c r="B104" s="215" t="s">
        <v>9</v>
      </c>
      <c r="C104" s="428">
        <v>10000</v>
      </c>
      <c r="D104" s="427"/>
      <c r="E104" s="748">
        <f t="shared" si="2"/>
        <v>30347077</v>
      </c>
      <c r="F104" s="338" t="s">
        <v>385</v>
      </c>
    </row>
    <row r="105" spans="1:6" s="353" customFormat="1">
      <c r="A105" s="53">
        <v>44286</v>
      </c>
      <c r="B105" s="215" t="s">
        <v>9</v>
      </c>
      <c r="C105" s="428">
        <v>20000</v>
      </c>
      <c r="D105" s="427"/>
      <c r="E105" s="748">
        <f t="shared" si="2"/>
        <v>30367077</v>
      </c>
      <c r="F105" s="337" t="s">
        <v>139</v>
      </c>
    </row>
    <row r="106" spans="1:6" s="353" customFormat="1">
      <c r="A106" s="53">
        <v>44286</v>
      </c>
      <c r="B106" s="215" t="s">
        <v>9</v>
      </c>
      <c r="C106" s="428">
        <v>20000</v>
      </c>
      <c r="D106" s="427"/>
      <c r="E106" s="748">
        <f t="shared" si="2"/>
        <v>30387077</v>
      </c>
      <c r="F106" s="337" t="s">
        <v>139</v>
      </c>
    </row>
    <row r="107" spans="1:6" s="353" customFormat="1">
      <c r="A107" s="53">
        <v>44286</v>
      </c>
      <c r="B107" s="147" t="s">
        <v>187</v>
      </c>
      <c r="D107" s="427">
        <v>66440</v>
      </c>
      <c r="E107" s="748">
        <f t="shared" si="2"/>
        <v>30320637</v>
      </c>
      <c r="F107" s="338" t="s">
        <v>402</v>
      </c>
    </row>
    <row r="108" spans="1:6" s="353" customFormat="1">
      <c r="A108" s="53"/>
      <c r="B108" s="157" t="s">
        <v>338</v>
      </c>
      <c r="C108" s="424">
        <f>SUM(C72:C107)</f>
        <v>5740000</v>
      </c>
      <c r="D108" s="424">
        <f>SUM(D72:D107)</f>
        <v>6095440</v>
      </c>
      <c r="E108" s="749"/>
      <c r="F108" s="338"/>
    </row>
    <row r="109" spans="1:6" s="353" customFormat="1">
      <c r="A109" s="53">
        <v>44287</v>
      </c>
      <c r="B109" s="215" t="s">
        <v>9</v>
      </c>
      <c r="C109" s="427">
        <v>30000</v>
      </c>
      <c r="D109" s="427"/>
      <c r="E109" s="748">
        <f>E107+C109-D109</f>
        <v>30350637</v>
      </c>
      <c r="F109" s="337" t="s">
        <v>423</v>
      </c>
    </row>
    <row r="110" spans="1:6" s="353" customFormat="1">
      <c r="A110" s="53">
        <v>44287</v>
      </c>
      <c r="B110" s="215" t="s">
        <v>9</v>
      </c>
      <c r="C110" s="427">
        <v>40000</v>
      </c>
      <c r="D110" s="427"/>
      <c r="E110" s="748">
        <f t="shared" ref="E110:E145" si="3">E109+C110-D110</f>
        <v>30390637</v>
      </c>
      <c r="F110" s="337" t="s">
        <v>139</v>
      </c>
    </row>
    <row r="111" spans="1:6" s="353" customFormat="1">
      <c r="A111" s="53">
        <v>44287</v>
      </c>
      <c r="B111" s="215" t="s">
        <v>9</v>
      </c>
      <c r="C111" s="427">
        <v>10000</v>
      </c>
      <c r="D111" s="427"/>
      <c r="E111" s="748">
        <f t="shared" si="3"/>
        <v>30400637</v>
      </c>
      <c r="F111" s="337" t="s">
        <v>142</v>
      </c>
    </row>
    <row r="112" spans="1:6" s="353" customFormat="1">
      <c r="A112" s="53">
        <v>44291</v>
      </c>
      <c r="B112" s="215" t="s">
        <v>9</v>
      </c>
      <c r="C112" s="427">
        <v>100000</v>
      </c>
      <c r="D112" s="427"/>
      <c r="E112" s="748">
        <f t="shared" si="3"/>
        <v>30500637</v>
      </c>
      <c r="F112" s="337" t="s">
        <v>424</v>
      </c>
    </row>
    <row r="113" spans="1:6" s="353" customFormat="1">
      <c r="A113" s="53">
        <v>44291</v>
      </c>
      <c r="B113" s="215" t="s">
        <v>9</v>
      </c>
      <c r="C113" s="427">
        <v>270000</v>
      </c>
      <c r="D113" s="427"/>
      <c r="E113" s="748">
        <f t="shared" si="3"/>
        <v>30770637</v>
      </c>
      <c r="F113" s="337" t="s">
        <v>139</v>
      </c>
    </row>
    <row r="114" spans="1:6" s="353" customFormat="1">
      <c r="A114" s="53">
        <v>44291</v>
      </c>
      <c r="B114" s="215" t="s">
        <v>9</v>
      </c>
      <c r="C114" s="427">
        <v>100000</v>
      </c>
      <c r="D114" s="427"/>
      <c r="E114" s="748">
        <f t="shared" si="3"/>
        <v>30870637</v>
      </c>
      <c r="F114" s="337" t="s">
        <v>188</v>
      </c>
    </row>
    <row r="115" spans="1:6" s="353" customFormat="1">
      <c r="A115" s="53">
        <v>44291</v>
      </c>
      <c r="B115" s="147" t="s">
        <v>20</v>
      </c>
      <c r="C115" s="427"/>
      <c r="D115" s="427">
        <v>4205400</v>
      </c>
      <c r="E115" s="748">
        <f t="shared" si="3"/>
        <v>26665237</v>
      </c>
      <c r="F115" s="337" t="s">
        <v>425</v>
      </c>
    </row>
    <row r="116" spans="1:6" s="353" customFormat="1">
      <c r="A116" s="53">
        <v>44291</v>
      </c>
      <c r="B116" s="215" t="s">
        <v>9</v>
      </c>
      <c r="C116" s="427">
        <v>1000000</v>
      </c>
      <c r="D116" s="427"/>
      <c r="E116" s="748">
        <f t="shared" si="3"/>
        <v>27665237</v>
      </c>
      <c r="F116" s="337" t="s">
        <v>426</v>
      </c>
    </row>
    <row r="117" spans="1:6" s="353" customFormat="1">
      <c r="A117" s="53">
        <v>44291</v>
      </c>
      <c r="B117" s="215" t="s">
        <v>9</v>
      </c>
      <c r="C117" s="427">
        <v>300000</v>
      </c>
      <c r="D117" s="427"/>
      <c r="E117" s="748">
        <f t="shared" si="3"/>
        <v>27965237</v>
      </c>
      <c r="F117" s="337" t="s">
        <v>427</v>
      </c>
    </row>
    <row r="118" spans="1:6" s="353" customFormat="1">
      <c r="A118" s="53">
        <v>44291</v>
      </c>
      <c r="B118" s="215" t="s">
        <v>9</v>
      </c>
      <c r="C118" s="427">
        <v>50000</v>
      </c>
      <c r="D118" s="427"/>
      <c r="E118" s="748">
        <f t="shared" si="3"/>
        <v>28015237</v>
      </c>
      <c r="F118" s="337" t="s">
        <v>428</v>
      </c>
    </row>
    <row r="119" spans="1:6" s="353" customFormat="1">
      <c r="A119" s="53">
        <v>44292</v>
      </c>
      <c r="B119" s="215" t="s">
        <v>9</v>
      </c>
      <c r="C119" s="427">
        <v>10000</v>
      </c>
      <c r="D119" s="427"/>
      <c r="E119" s="748">
        <f t="shared" si="3"/>
        <v>28025237</v>
      </c>
      <c r="F119" s="337" t="s">
        <v>429</v>
      </c>
    </row>
    <row r="120" spans="1:6" s="353" customFormat="1">
      <c r="A120" s="53">
        <v>44292</v>
      </c>
      <c r="B120" s="147" t="s">
        <v>187</v>
      </c>
      <c r="C120" s="427"/>
      <c r="D120" s="427">
        <v>55000</v>
      </c>
      <c r="E120" s="748">
        <f t="shared" si="3"/>
        <v>27970237</v>
      </c>
      <c r="F120" s="337" t="s">
        <v>430</v>
      </c>
    </row>
    <row r="121" spans="1:6" s="353" customFormat="1">
      <c r="A121" s="53">
        <v>44293</v>
      </c>
      <c r="B121" s="215" t="s">
        <v>9</v>
      </c>
      <c r="C121" s="427">
        <v>505000</v>
      </c>
      <c r="D121" s="427"/>
      <c r="E121" s="748">
        <f t="shared" si="3"/>
        <v>28475237</v>
      </c>
      <c r="F121" s="337" t="s">
        <v>139</v>
      </c>
    </row>
    <row r="122" spans="1:6" s="353" customFormat="1">
      <c r="A122" s="53">
        <v>44294</v>
      </c>
      <c r="B122" s="215" t="s">
        <v>9</v>
      </c>
      <c r="C122" s="427">
        <v>20000</v>
      </c>
      <c r="D122" s="427"/>
      <c r="E122" s="748">
        <f t="shared" si="3"/>
        <v>28495237</v>
      </c>
      <c r="F122" s="337" t="s">
        <v>139</v>
      </c>
    </row>
    <row r="123" spans="1:6" s="353" customFormat="1">
      <c r="A123" s="53">
        <v>44295</v>
      </c>
      <c r="B123" s="215" t="s">
        <v>9</v>
      </c>
      <c r="C123" s="427">
        <v>20000</v>
      </c>
      <c r="D123" s="427"/>
      <c r="E123" s="748">
        <f t="shared" si="3"/>
        <v>28515237</v>
      </c>
      <c r="F123" s="337" t="s">
        <v>139</v>
      </c>
    </row>
    <row r="124" spans="1:6" s="353" customFormat="1">
      <c r="A124" s="53">
        <v>44295</v>
      </c>
      <c r="B124" s="215" t="s">
        <v>9</v>
      </c>
      <c r="C124" s="427">
        <v>20000</v>
      </c>
      <c r="D124" s="427"/>
      <c r="E124" s="748">
        <f t="shared" si="3"/>
        <v>28535237</v>
      </c>
      <c r="F124" s="337" t="s">
        <v>431</v>
      </c>
    </row>
    <row r="125" spans="1:6" s="353" customFormat="1">
      <c r="A125" s="53">
        <v>44298</v>
      </c>
      <c r="B125" s="215" t="s">
        <v>9</v>
      </c>
      <c r="C125" s="427">
        <v>50000</v>
      </c>
      <c r="D125" s="427"/>
      <c r="E125" s="748">
        <f t="shared" si="3"/>
        <v>28585237</v>
      </c>
      <c r="F125" s="337" t="s">
        <v>432</v>
      </c>
    </row>
    <row r="126" spans="1:6" s="353" customFormat="1">
      <c r="A126" s="53">
        <v>44298</v>
      </c>
      <c r="B126" s="215" t="s">
        <v>9</v>
      </c>
      <c r="C126" s="427">
        <v>10000</v>
      </c>
      <c r="D126" s="427"/>
      <c r="E126" s="748">
        <f t="shared" si="3"/>
        <v>28595237</v>
      </c>
      <c r="F126" s="337" t="s">
        <v>160</v>
      </c>
    </row>
    <row r="127" spans="1:6" s="353" customFormat="1">
      <c r="A127" s="53">
        <v>44298</v>
      </c>
      <c r="B127" s="215" t="s">
        <v>9</v>
      </c>
      <c r="C127" s="427">
        <v>10000</v>
      </c>
      <c r="D127" s="427"/>
      <c r="E127" s="748">
        <f t="shared" si="3"/>
        <v>28605237</v>
      </c>
      <c r="F127" s="337" t="s">
        <v>433</v>
      </c>
    </row>
    <row r="128" spans="1:6" s="353" customFormat="1">
      <c r="A128" s="53">
        <v>44298</v>
      </c>
      <c r="B128" s="215" t="s">
        <v>9</v>
      </c>
      <c r="C128" s="427">
        <v>2000000</v>
      </c>
      <c r="D128" s="427"/>
      <c r="E128" s="748">
        <f t="shared" si="3"/>
        <v>30605237</v>
      </c>
      <c r="F128" s="337" t="s">
        <v>440</v>
      </c>
    </row>
    <row r="129" spans="1:6" s="353" customFormat="1">
      <c r="A129" s="53">
        <v>44300</v>
      </c>
      <c r="B129" s="215" t="s">
        <v>9</v>
      </c>
      <c r="C129" s="427">
        <v>85000</v>
      </c>
      <c r="D129" s="427"/>
      <c r="E129" s="748">
        <f t="shared" si="3"/>
        <v>30690237</v>
      </c>
      <c r="F129" s="337" t="s">
        <v>139</v>
      </c>
    </row>
    <row r="130" spans="1:6" s="353" customFormat="1">
      <c r="A130" s="53">
        <v>44305</v>
      </c>
      <c r="B130" s="215" t="s">
        <v>9</v>
      </c>
      <c r="C130" s="427">
        <v>1135000</v>
      </c>
      <c r="D130" s="427"/>
      <c r="E130" s="748">
        <f t="shared" si="3"/>
        <v>31825237</v>
      </c>
      <c r="F130" s="337" t="s">
        <v>139</v>
      </c>
    </row>
    <row r="131" spans="1:6" s="353" customFormat="1">
      <c r="A131" s="53">
        <v>44307</v>
      </c>
      <c r="B131" s="215" t="s">
        <v>9</v>
      </c>
      <c r="C131" s="427">
        <v>100000</v>
      </c>
      <c r="D131" s="427"/>
      <c r="E131" s="748">
        <f t="shared" si="3"/>
        <v>31925237</v>
      </c>
      <c r="F131" s="337" t="s">
        <v>434</v>
      </c>
    </row>
    <row r="132" spans="1:6" s="353" customFormat="1">
      <c r="A132" s="53">
        <v>44308</v>
      </c>
      <c r="B132" s="215" t="s">
        <v>9</v>
      </c>
      <c r="C132" s="427">
        <v>260000</v>
      </c>
      <c r="D132" s="427"/>
      <c r="E132" s="748">
        <f t="shared" si="3"/>
        <v>32185237</v>
      </c>
      <c r="F132" s="337" t="s">
        <v>139</v>
      </c>
    </row>
    <row r="133" spans="1:6" s="353" customFormat="1">
      <c r="A133" s="53">
        <v>44309</v>
      </c>
      <c r="B133" s="215" t="s">
        <v>9</v>
      </c>
      <c r="C133" s="427">
        <v>70000</v>
      </c>
      <c r="D133" s="427"/>
      <c r="E133" s="748">
        <f t="shared" si="3"/>
        <v>32255237</v>
      </c>
      <c r="F133" s="337" t="s">
        <v>139</v>
      </c>
    </row>
    <row r="134" spans="1:6" s="353" customFormat="1">
      <c r="A134" s="53">
        <v>44312</v>
      </c>
      <c r="B134" s="215" t="s">
        <v>9</v>
      </c>
      <c r="C134" s="427">
        <v>30000</v>
      </c>
      <c r="D134" s="427"/>
      <c r="E134" s="748">
        <f t="shared" si="3"/>
        <v>32285237</v>
      </c>
      <c r="F134" s="337" t="s">
        <v>139</v>
      </c>
    </row>
    <row r="135" spans="1:6" s="353" customFormat="1">
      <c r="A135" s="53">
        <v>44313</v>
      </c>
      <c r="B135" s="147" t="s">
        <v>20</v>
      </c>
      <c r="C135" s="427"/>
      <c r="D135" s="427">
        <v>600000</v>
      </c>
      <c r="E135" s="748">
        <f t="shared" si="3"/>
        <v>31685237</v>
      </c>
      <c r="F135" s="337" t="s">
        <v>441</v>
      </c>
    </row>
    <row r="136" spans="1:6" s="353" customFormat="1">
      <c r="A136" s="53">
        <v>44313</v>
      </c>
      <c r="B136" s="147" t="s">
        <v>20</v>
      </c>
      <c r="C136" s="427"/>
      <c r="D136" s="427">
        <v>605000</v>
      </c>
      <c r="E136" s="748">
        <f t="shared" si="3"/>
        <v>31080237</v>
      </c>
      <c r="F136" s="337" t="s">
        <v>442</v>
      </c>
    </row>
    <row r="137" spans="1:6" s="353" customFormat="1">
      <c r="A137" s="53">
        <v>44314</v>
      </c>
      <c r="B137" s="215" t="s">
        <v>9</v>
      </c>
      <c r="C137" s="427">
        <v>1275000</v>
      </c>
      <c r="D137" s="427"/>
      <c r="E137" s="748">
        <f t="shared" si="3"/>
        <v>32355237</v>
      </c>
      <c r="F137" s="337" t="s">
        <v>139</v>
      </c>
    </row>
    <row r="138" spans="1:6" s="353" customFormat="1">
      <c r="A138" s="53">
        <v>44315</v>
      </c>
      <c r="B138" s="215" t="s">
        <v>9</v>
      </c>
      <c r="C138" s="427">
        <v>10000</v>
      </c>
      <c r="D138" s="427"/>
      <c r="E138" s="748">
        <f t="shared" si="3"/>
        <v>32365237</v>
      </c>
      <c r="F138" s="337" t="s">
        <v>435</v>
      </c>
    </row>
    <row r="139" spans="1:6" s="353" customFormat="1">
      <c r="A139" s="53">
        <v>44315</v>
      </c>
      <c r="B139" s="215" t="s">
        <v>9</v>
      </c>
      <c r="C139" s="427">
        <v>10000</v>
      </c>
      <c r="D139" s="427"/>
      <c r="E139" s="748">
        <f t="shared" si="3"/>
        <v>32375237</v>
      </c>
      <c r="F139" s="337" t="s">
        <v>139</v>
      </c>
    </row>
    <row r="140" spans="1:6" s="353" customFormat="1">
      <c r="A140" s="53">
        <v>44315</v>
      </c>
      <c r="B140" s="215" t="s">
        <v>9</v>
      </c>
      <c r="C140" s="427">
        <v>2000000</v>
      </c>
      <c r="D140" s="427"/>
      <c r="E140" s="748">
        <f t="shared" si="3"/>
        <v>34375237</v>
      </c>
      <c r="F140" s="337" t="s">
        <v>436</v>
      </c>
    </row>
    <row r="141" spans="1:6" s="353" customFormat="1">
      <c r="A141" s="53">
        <v>44316</v>
      </c>
      <c r="B141" s="215" t="s">
        <v>9</v>
      </c>
      <c r="C141" s="427">
        <v>50000</v>
      </c>
      <c r="D141" s="427"/>
      <c r="E141" s="748">
        <f t="shared" si="3"/>
        <v>34425237</v>
      </c>
      <c r="F141" s="337" t="s">
        <v>437</v>
      </c>
    </row>
    <row r="142" spans="1:6" s="353" customFormat="1">
      <c r="A142" s="53">
        <v>44316</v>
      </c>
      <c r="B142" s="215" t="s">
        <v>9</v>
      </c>
      <c r="C142" s="427">
        <v>10000</v>
      </c>
      <c r="D142" s="427"/>
      <c r="E142" s="748">
        <f t="shared" si="3"/>
        <v>34435237</v>
      </c>
      <c r="F142" s="337" t="s">
        <v>438</v>
      </c>
    </row>
    <row r="143" spans="1:6" s="353" customFormat="1">
      <c r="A143" s="53">
        <v>44316</v>
      </c>
      <c r="B143" s="215" t="s">
        <v>9</v>
      </c>
      <c r="C143" s="427">
        <v>20000</v>
      </c>
      <c r="D143" s="427"/>
      <c r="E143" s="748">
        <f t="shared" si="3"/>
        <v>34455237</v>
      </c>
      <c r="F143" s="337" t="s">
        <v>139</v>
      </c>
    </row>
    <row r="144" spans="1:6" s="353" customFormat="1">
      <c r="A144" s="53">
        <v>44316</v>
      </c>
      <c r="B144" s="215" t="s">
        <v>9</v>
      </c>
      <c r="C144" s="427">
        <v>10000</v>
      </c>
      <c r="D144" s="427"/>
      <c r="E144" s="748">
        <f t="shared" si="3"/>
        <v>34465237</v>
      </c>
      <c r="F144" s="337" t="s">
        <v>139</v>
      </c>
    </row>
    <row r="145" spans="1:6" s="353" customFormat="1">
      <c r="A145" s="53">
        <v>44316</v>
      </c>
      <c r="B145" s="147" t="s">
        <v>187</v>
      </c>
      <c r="C145" s="427"/>
      <c r="D145" s="427">
        <v>47080</v>
      </c>
      <c r="E145" s="748">
        <f t="shared" si="3"/>
        <v>34418157</v>
      </c>
      <c r="F145" s="337" t="s">
        <v>439</v>
      </c>
    </row>
    <row r="146" spans="1:6" s="353" customFormat="1">
      <c r="A146" s="53"/>
      <c r="B146" s="157" t="s">
        <v>422</v>
      </c>
      <c r="C146" s="424">
        <f>SUM(C109:C145)</f>
        <v>9610000</v>
      </c>
      <c r="D146" s="424">
        <f>SUM(D109:D145)</f>
        <v>5512480</v>
      </c>
      <c r="E146" s="749"/>
      <c r="F146" s="338"/>
    </row>
    <row r="147" spans="1:6" s="353" customFormat="1">
      <c r="A147" s="53">
        <v>44317</v>
      </c>
      <c r="B147" s="215" t="s">
        <v>9</v>
      </c>
      <c r="C147" s="427">
        <v>30000</v>
      </c>
      <c r="D147" s="427"/>
      <c r="E147" s="748">
        <f>E145+C147-D147</f>
        <v>34448157</v>
      </c>
      <c r="F147" s="338" t="s">
        <v>444</v>
      </c>
    </row>
    <row r="148" spans="1:6" s="353" customFormat="1">
      <c r="A148" s="53">
        <v>44319</v>
      </c>
      <c r="B148" s="215" t="s">
        <v>9</v>
      </c>
      <c r="C148" s="427">
        <v>10000</v>
      </c>
      <c r="D148" s="427"/>
      <c r="E148" s="748">
        <f t="shared" ref="E148:E177" si="4">E147+C148-D148</f>
        <v>34458157</v>
      </c>
      <c r="F148" s="338" t="s">
        <v>445</v>
      </c>
    </row>
    <row r="149" spans="1:6" s="353" customFormat="1">
      <c r="A149" s="53">
        <v>44319</v>
      </c>
      <c r="B149" s="215" t="s">
        <v>9</v>
      </c>
      <c r="C149" s="427">
        <v>70000</v>
      </c>
      <c r="D149" s="427"/>
      <c r="E149" s="748">
        <f t="shared" si="4"/>
        <v>34528157</v>
      </c>
      <c r="F149" s="337" t="s">
        <v>139</v>
      </c>
    </row>
    <row r="150" spans="1:6" s="353" customFormat="1">
      <c r="A150" s="53">
        <v>44321</v>
      </c>
      <c r="B150" s="215" t="s">
        <v>9</v>
      </c>
      <c r="C150" s="427">
        <v>100000</v>
      </c>
      <c r="D150" s="427"/>
      <c r="E150" s="748">
        <f t="shared" si="4"/>
        <v>34628157</v>
      </c>
      <c r="F150" s="338" t="s">
        <v>446</v>
      </c>
    </row>
    <row r="151" spans="1:6" s="353" customFormat="1">
      <c r="A151" s="53">
        <v>44322</v>
      </c>
      <c r="B151" s="215" t="s">
        <v>9</v>
      </c>
      <c r="C151" s="427">
        <v>100000</v>
      </c>
      <c r="D151" s="427"/>
      <c r="E151" s="748">
        <f t="shared" si="4"/>
        <v>34728157</v>
      </c>
      <c r="F151" s="338" t="s">
        <v>447</v>
      </c>
    </row>
    <row r="152" spans="1:6" s="353" customFormat="1">
      <c r="A152" s="53">
        <v>44322</v>
      </c>
      <c r="B152" s="215" t="s">
        <v>9</v>
      </c>
      <c r="C152" s="427">
        <v>310000</v>
      </c>
      <c r="D152" s="427"/>
      <c r="E152" s="748">
        <f t="shared" si="4"/>
        <v>35038157</v>
      </c>
      <c r="F152" s="337" t="s">
        <v>139</v>
      </c>
    </row>
    <row r="153" spans="1:6" s="353" customFormat="1">
      <c r="A153" s="53">
        <v>44322</v>
      </c>
      <c r="B153" s="147" t="s">
        <v>187</v>
      </c>
      <c r="C153" s="427"/>
      <c r="D153" s="427">
        <v>55110</v>
      </c>
      <c r="E153" s="748">
        <f t="shared" si="4"/>
        <v>34983047</v>
      </c>
      <c r="F153" s="337" t="s">
        <v>141</v>
      </c>
    </row>
    <row r="154" spans="1:6" s="353" customFormat="1">
      <c r="A154" s="53">
        <v>44323</v>
      </c>
      <c r="B154" s="215" t="s">
        <v>9</v>
      </c>
      <c r="C154" s="427">
        <v>10000</v>
      </c>
      <c r="D154" s="427"/>
      <c r="E154" s="748">
        <f t="shared" si="4"/>
        <v>34993047</v>
      </c>
      <c r="F154" s="338" t="s">
        <v>448</v>
      </c>
    </row>
    <row r="155" spans="1:6" s="353" customFormat="1">
      <c r="A155" s="53">
        <v>44323</v>
      </c>
      <c r="B155" s="215" t="s">
        <v>9</v>
      </c>
      <c r="C155" s="427">
        <v>10000</v>
      </c>
      <c r="D155" s="427"/>
      <c r="E155" s="748">
        <f t="shared" si="4"/>
        <v>35003047</v>
      </c>
      <c r="F155" s="338" t="s">
        <v>449</v>
      </c>
    </row>
    <row r="156" spans="1:6" s="353" customFormat="1">
      <c r="A156" s="53">
        <v>44326</v>
      </c>
      <c r="B156" s="215" t="s">
        <v>9</v>
      </c>
      <c r="C156" s="427">
        <v>50000</v>
      </c>
      <c r="D156" s="427"/>
      <c r="E156" s="748">
        <f t="shared" si="4"/>
        <v>35053047</v>
      </c>
      <c r="F156" s="338" t="s">
        <v>450</v>
      </c>
    </row>
    <row r="157" spans="1:6" s="353" customFormat="1">
      <c r="A157" s="53">
        <v>44326</v>
      </c>
      <c r="B157" s="215" t="s">
        <v>9</v>
      </c>
      <c r="C157" s="427">
        <v>10000</v>
      </c>
      <c r="D157" s="427"/>
      <c r="E157" s="748">
        <f t="shared" si="4"/>
        <v>35063047</v>
      </c>
      <c r="F157" s="338" t="s">
        <v>451</v>
      </c>
    </row>
    <row r="158" spans="1:6" s="353" customFormat="1">
      <c r="A158" s="53">
        <v>44326</v>
      </c>
      <c r="B158" s="215" t="s">
        <v>9</v>
      </c>
      <c r="C158" s="427">
        <v>20000</v>
      </c>
      <c r="D158" s="427"/>
      <c r="E158" s="748">
        <f t="shared" si="4"/>
        <v>35083047</v>
      </c>
      <c r="F158" s="338" t="s">
        <v>452</v>
      </c>
    </row>
    <row r="159" spans="1:6" s="353" customFormat="1">
      <c r="A159" s="53">
        <v>44326</v>
      </c>
      <c r="B159" s="215" t="s">
        <v>9</v>
      </c>
      <c r="C159" s="428">
        <v>10000</v>
      </c>
      <c r="D159" s="427"/>
      <c r="E159" s="748">
        <f t="shared" si="4"/>
        <v>35093047</v>
      </c>
      <c r="F159" s="338" t="s">
        <v>453</v>
      </c>
    </row>
    <row r="160" spans="1:6" s="353" customFormat="1">
      <c r="A160" s="53">
        <v>44326</v>
      </c>
      <c r="B160" s="215" t="s">
        <v>9</v>
      </c>
      <c r="C160" s="428">
        <v>485000</v>
      </c>
      <c r="D160" s="427"/>
      <c r="E160" s="748">
        <f t="shared" si="4"/>
        <v>35578047</v>
      </c>
      <c r="F160" s="337" t="s">
        <v>139</v>
      </c>
    </row>
    <row r="161" spans="1:6" s="353" customFormat="1">
      <c r="A161" s="53">
        <v>44326</v>
      </c>
      <c r="B161" s="147" t="s">
        <v>20</v>
      </c>
      <c r="C161" s="428"/>
      <c r="D161" s="427">
        <v>4607000</v>
      </c>
      <c r="E161" s="748">
        <f t="shared" si="4"/>
        <v>30971047</v>
      </c>
      <c r="F161" s="338" t="s">
        <v>454</v>
      </c>
    </row>
    <row r="162" spans="1:6" s="353" customFormat="1">
      <c r="A162" s="53">
        <v>44326</v>
      </c>
      <c r="B162" s="147" t="s">
        <v>20</v>
      </c>
      <c r="C162" s="428"/>
      <c r="D162" s="427">
        <v>2768000</v>
      </c>
      <c r="E162" s="748">
        <f t="shared" si="4"/>
        <v>28203047</v>
      </c>
      <c r="F162" s="338" t="s">
        <v>455</v>
      </c>
    </row>
    <row r="163" spans="1:6" s="353" customFormat="1">
      <c r="A163" s="53">
        <v>44328</v>
      </c>
      <c r="B163" s="215" t="s">
        <v>9</v>
      </c>
      <c r="C163" s="428">
        <v>90000</v>
      </c>
      <c r="D163" s="427"/>
      <c r="E163" s="748">
        <f t="shared" si="4"/>
        <v>28293047</v>
      </c>
      <c r="F163" s="337" t="s">
        <v>139</v>
      </c>
    </row>
    <row r="164" spans="1:6" s="353" customFormat="1">
      <c r="A164" s="53">
        <v>44330</v>
      </c>
      <c r="B164" s="215" t="s">
        <v>9</v>
      </c>
      <c r="C164" s="428">
        <v>5000</v>
      </c>
      <c r="D164" s="427"/>
      <c r="E164" s="748">
        <f t="shared" si="4"/>
        <v>28298047</v>
      </c>
      <c r="F164" s="337" t="s">
        <v>139</v>
      </c>
    </row>
    <row r="165" spans="1:6" s="353" customFormat="1">
      <c r="A165" s="53">
        <v>44334</v>
      </c>
      <c r="B165" s="147" t="s">
        <v>20</v>
      </c>
      <c r="C165" s="471"/>
      <c r="D165" s="427">
        <v>1217000</v>
      </c>
      <c r="E165" s="748">
        <f t="shared" si="4"/>
        <v>27081047</v>
      </c>
      <c r="F165" s="338" t="s">
        <v>456</v>
      </c>
    </row>
    <row r="166" spans="1:6" s="353" customFormat="1">
      <c r="A166" s="53">
        <v>44336</v>
      </c>
      <c r="B166" s="215" t="s">
        <v>9</v>
      </c>
      <c r="C166" s="428">
        <v>1095000</v>
      </c>
      <c r="D166" s="427"/>
      <c r="E166" s="748">
        <f t="shared" si="4"/>
        <v>28176047</v>
      </c>
      <c r="F166" s="337" t="s">
        <v>139</v>
      </c>
    </row>
    <row r="167" spans="1:6" s="353" customFormat="1">
      <c r="A167" s="53">
        <v>44340</v>
      </c>
      <c r="B167" s="215" t="s">
        <v>9</v>
      </c>
      <c r="C167" s="428">
        <v>100000</v>
      </c>
      <c r="D167" s="427"/>
      <c r="E167" s="748">
        <f t="shared" si="4"/>
        <v>28276047</v>
      </c>
      <c r="F167" s="338" t="s">
        <v>457</v>
      </c>
    </row>
    <row r="168" spans="1:6" s="353" customFormat="1">
      <c r="A168" s="53">
        <v>44340</v>
      </c>
      <c r="B168" s="215" t="s">
        <v>9</v>
      </c>
      <c r="C168" s="427">
        <v>340000</v>
      </c>
      <c r="D168" s="427"/>
      <c r="E168" s="748">
        <f t="shared" si="4"/>
        <v>28616047</v>
      </c>
      <c r="F168" s="337" t="s">
        <v>139</v>
      </c>
    </row>
    <row r="169" spans="1:6" s="353" customFormat="1">
      <c r="A169" s="53">
        <v>44342</v>
      </c>
      <c r="B169" s="215" t="s">
        <v>9</v>
      </c>
      <c r="C169" s="427">
        <v>30000</v>
      </c>
      <c r="D169" s="427"/>
      <c r="E169" s="748">
        <f t="shared" si="4"/>
        <v>28646047</v>
      </c>
      <c r="F169" s="337" t="s">
        <v>139</v>
      </c>
    </row>
    <row r="170" spans="1:6" s="353" customFormat="1">
      <c r="A170" s="53">
        <v>44343</v>
      </c>
      <c r="B170" s="215" t="s">
        <v>9</v>
      </c>
      <c r="C170" s="427">
        <v>1235000</v>
      </c>
      <c r="D170" s="427"/>
      <c r="E170" s="748">
        <f t="shared" si="4"/>
        <v>29881047</v>
      </c>
      <c r="F170" s="337" t="s">
        <v>139</v>
      </c>
    </row>
    <row r="171" spans="1:6" s="353" customFormat="1">
      <c r="A171" s="53">
        <v>44344</v>
      </c>
      <c r="B171" s="215" t="s">
        <v>9</v>
      </c>
      <c r="C171" s="427">
        <v>50000</v>
      </c>
      <c r="D171" s="427"/>
      <c r="E171" s="748">
        <f t="shared" si="4"/>
        <v>29931047</v>
      </c>
      <c r="F171" s="337" t="s">
        <v>139</v>
      </c>
    </row>
    <row r="172" spans="1:6" s="353" customFormat="1">
      <c r="A172" s="53">
        <v>44347</v>
      </c>
      <c r="B172" s="215" t="s">
        <v>9</v>
      </c>
      <c r="C172" s="427">
        <v>50000</v>
      </c>
      <c r="D172" s="427"/>
      <c r="E172" s="748">
        <f t="shared" si="4"/>
        <v>29981047</v>
      </c>
      <c r="F172" s="338" t="s">
        <v>458</v>
      </c>
    </row>
    <row r="173" spans="1:6" s="353" customFormat="1">
      <c r="A173" s="53">
        <v>44347</v>
      </c>
      <c r="B173" s="215" t="s">
        <v>9</v>
      </c>
      <c r="C173" s="427">
        <v>10000</v>
      </c>
      <c r="D173" s="427"/>
      <c r="E173" s="748">
        <f t="shared" si="4"/>
        <v>29991047</v>
      </c>
      <c r="F173" s="338" t="s">
        <v>459</v>
      </c>
    </row>
    <row r="174" spans="1:6" s="353" customFormat="1">
      <c r="A174" s="53">
        <v>44347</v>
      </c>
      <c r="B174" s="215" t="s">
        <v>9</v>
      </c>
      <c r="C174" s="427">
        <v>10000</v>
      </c>
      <c r="D174" s="427"/>
      <c r="E174" s="748">
        <f t="shared" si="4"/>
        <v>30001047</v>
      </c>
      <c r="F174" s="338" t="s">
        <v>460</v>
      </c>
    </row>
    <row r="175" spans="1:6" s="353" customFormat="1">
      <c r="A175" s="53">
        <v>44347</v>
      </c>
      <c r="B175" s="215" t="s">
        <v>9</v>
      </c>
      <c r="C175" s="427">
        <v>20000</v>
      </c>
      <c r="D175" s="427"/>
      <c r="E175" s="748">
        <f t="shared" si="4"/>
        <v>30021047</v>
      </c>
      <c r="F175" s="337" t="s">
        <v>139</v>
      </c>
    </row>
    <row r="176" spans="1:6" s="353" customFormat="1">
      <c r="A176" s="53">
        <v>44347</v>
      </c>
      <c r="B176" s="215" t="s">
        <v>9</v>
      </c>
      <c r="C176" s="427">
        <v>20000</v>
      </c>
      <c r="D176" s="427"/>
      <c r="E176" s="748">
        <f t="shared" si="4"/>
        <v>30041047</v>
      </c>
      <c r="F176" s="337" t="s">
        <v>139</v>
      </c>
    </row>
    <row r="177" spans="1:6" s="353" customFormat="1">
      <c r="A177" s="216">
        <v>44347</v>
      </c>
      <c r="B177" s="147" t="s">
        <v>187</v>
      </c>
      <c r="C177" s="424"/>
      <c r="D177" s="427">
        <v>46585</v>
      </c>
      <c r="E177" s="748">
        <f t="shared" si="4"/>
        <v>29994462</v>
      </c>
      <c r="F177" s="337" t="s">
        <v>283</v>
      </c>
    </row>
    <row r="178" spans="1:6" s="353" customFormat="1">
      <c r="B178" s="157" t="s">
        <v>443</v>
      </c>
      <c r="C178" s="424">
        <f>SUM(C147:C177)</f>
        <v>4270000</v>
      </c>
      <c r="D178" s="424">
        <f>SUM(D147:D177)</f>
        <v>8693695</v>
      </c>
      <c r="E178" s="749"/>
      <c r="F178" s="338"/>
    </row>
    <row r="179" spans="1:6" s="353" customFormat="1">
      <c r="A179" s="216">
        <v>44348</v>
      </c>
      <c r="B179" s="215" t="s">
        <v>9</v>
      </c>
      <c r="C179" s="489">
        <v>30000</v>
      </c>
      <c r="D179" s="489">
        <v>0</v>
      </c>
      <c r="E179" s="750">
        <f>E177+C179-D179</f>
        <v>30024462</v>
      </c>
      <c r="F179" s="337" t="s">
        <v>484</v>
      </c>
    </row>
    <row r="180" spans="1:6" s="353" customFormat="1">
      <c r="A180" s="216">
        <v>44348</v>
      </c>
      <c r="B180" s="215" t="s">
        <v>9</v>
      </c>
      <c r="C180" s="489">
        <v>10000</v>
      </c>
      <c r="D180" s="489">
        <v>0</v>
      </c>
      <c r="E180" s="750">
        <f t="shared" ref="E180:E222" si="5">E179+C180-D180</f>
        <v>30034462</v>
      </c>
      <c r="F180" s="337" t="s">
        <v>485</v>
      </c>
    </row>
    <row r="181" spans="1:6" s="353" customFormat="1">
      <c r="A181" s="216">
        <v>44349</v>
      </c>
      <c r="B181" s="215" t="s">
        <v>9</v>
      </c>
      <c r="C181" s="489">
        <v>40000</v>
      </c>
      <c r="D181" s="489">
        <v>0</v>
      </c>
      <c r="E181" s="750">
        <f t="shared" si="5"/>
        <v>30074462</v>
      </c>
      <c r="F181" s="337" t="s">
        <v>139</v>
      </c>
    </row>
    <row r="182" spans="1:6" s="353" customFormat="1">
      <c r="A182" s="216">
        <v>44349</v>
      </c>
      <c r="B182" s="147" t="s">
        <v>20</v>
      </c>
      <c r="C182" s="489">
        <v>0</v>
      </c>
      <c r="D182" s="489">
        <v>1194000</v>
      </c>
      <c r="E182" s="750">
        <f t="shared" si="5"/>
        <v>28880462</v>
      </c>
      <c r="F182" s="337" t="s">
        <v>486</v>
      </c>
    </row>
    <row r="183" spans="1:6" s="353" customFormat="1">
      <c r="A183" s="216">
        <v>44350</v>
      </c>
      <c r="B183" s="215" t="s">
        <v>9</v>
      </c>
      <c r="C183" s="489">
        <v>270000</v>
      </c>
      <c r="D183" s="489">
        <v>0</v>
      </c>
      <c r="E183" s="750">
        <f t="shared" si="5"/>
        <v>29150462</v>
      </c>
      <c r="F183" s="337" t="s">
        <v>139</v>
      </c>
    </row>
    <row r="184" spans="1:6" s="353" customFormat="1">
      <c r="A184" s="216">
        <v>44352</v>
      </c>
      <c r="B184" s="215" t="s">
        <v>9</v>
      </c>
      <c r="C184" s="489">
        <v>100000</v>
      </c>
      <c r="D184" s="489">
        <v>0</v>
      </c>
      <c r="E184" s="750">
        <f t="shared" si="5"/>
        <v>29250462</v>
      </c>
      <c r="F184" s="337" t="s">
        <v>487</v>
      </c>
    </row>
    <row r="185" spans="1:6" s="353" customFormat="1">
      <c r="A185" s="216">
        <v>44353</v>
      </c>
      <c r="B185" s="147" t="s">
        <v>20</v>
      </c>
      <c r="C185" s="489">
        <v>0</v>
      </c>
      <c r="D185" s="489">
        <v>4309000</v>
      </c>
      <c r="E185" s="750">
        <f t="shared" si="5"/>
        <v>24941462</v>
      </c>
      <c r="F185" s="337" t="s">
        <v>488</v>
      </c>
    </row>
    <row r="186" spans="1:6" s="353" customFormat="1">
      <c r="A186" s="216">
        <v>44354</v>
      </c>
      <c r="B186" s="215" t="s">
        <v>9</v>
      </c>
      <c r="C186" s="489">
        <v>100000</v>
      </c>
      <c r="D186" s="489">
        <v>0</v>
      </c>
      <c r="E186" s="750">
        <f t="shared" si="5"/>
        <v>25041462</v>
      </c>
      <c r="F186" s="337" t="s">
        <v>489</v>
      </c>
    </row>
    <row r="187" spans="1:6" s="353" customFormat="1">
      <c r="A187" s="216">
        <v>44354</v>
      </c>
      <c r="B187" s="215" t="s">
        <v>9</v>
      </c>
      <c r="C187" s="489">
        <v>40000</v>
      </c>
      <c r="D187" s="489">
        <v>0</v>
      </c>
      <c r="E187" s="750">
        <f t="shared" si="5"/>
        <v>25081462</v>
      </c>
      <c r="F187" s="337" t="s">
        <v>139</v>
      </c>
    </row>
    <row r="188" spans="1:6" s="353" customFormat="1">
      <c r="A188" s="216">
        <v>44354</v>
      </c>
      <c r="B188" s="147" t="s">
        <v>187</v>
      </c>
      <c r="C188" s="489">
        <v>0</v>
      </c>
      <c r="D188" s="489">
        <v>55000</v>
      </c>
      <c r="E188" s="750">
        <f t="shared" si="5"/>
        <v>25026462</v>
      </c>
      <c r="F188" s="337" t="s">
        <v>490</v>
      </c>
    </row>
    <row r="189" spans="1:6" s="353" customFormat="1">
      <c r="A189" s="216">
        <v>44356</v>
      </c>
      <c r="B189" s="215" t="s">
        <v>9</v>
      </c>
      <c r="C189" s="489">
        <v>495000</v>
      </c>
      <c r="D189" s="489">
        <v>0</v>
      </c>
      <c r="E189" s="750">
        <f t="shared" si="5"/>
        <v>25521462</v>
      </c>
      <c r="F189" s="337" t="s">
        <v>139</v>
      </c>
    </row>
    <row r="190" spans="1:6" s="353" customFormat="1">
      <c r="A190" s="216">
        <v>44357</v>
      </c>
      <c r="B190" s="215" t="s">
        <v>9</v>
      </c>
      <c r="C190" s="489">
        <v>10000</v>
      </c>
      <c r="D190" s="489">
        <v>0</v>
      </c>
      <c r="E190" s="750">
        <f t="shared" si="5"/>
        <v>25531462</v>
      </c>
      <c r="F190" s="337" t="s">
        <v>491</v>
      </c>
    </row>
    <row r="191" spans="1:6" s="353" customFormat="1">
      <c r="A191" s="216">
        <v>44357</v>
      </c>
      <c r="B191" s="215" t="s">
        <v>9</v>
      </c>
      <c r="C191" s="489">
        <v>50000</v>
      </c>
      <c r="D191" s="489">
        <v>0</v>
      </c>
      <c r="E191" s="750">
        <f t="shared" si="5"/>
        <v>25581462</v>
      </c>
      <c r="F191" s="337" t="s">
        <v>492</v>
      </c>
    </row>
    <row r="192" spans="1:6" s="353" customFormat="1">
      <c r="A192" s="216">
        <v>44357</v>
      </c>
      <c r="B192" s="215" t="s">
        <v>9</v>
      </c>
      <c r="C192" s="489">
        <v>20000</v>
      </c>
      <c r="D192" s="489">
        <v>0</v>
      </c>
      <c r="E192" s="750">
        <f t="shared" si="5"/>
        <v>25601462</v>
      </c>
      <c r="F192" s="337" t="s">
        <v>493</v>
      </c>
    </row>
    <row r="193" spans="1:6" s="353" customFormat="1">
      <c r="A193" s="216">
        <v>44357</v>
      </c>
      <c r="B193" s="215" t="s">
        <v>9</v>
      </c>
      <c r="C193" s="489">
        <v>10000</v>
      </c>
      <c r="D193" s="489">
        <v>0</v>
      </c>
      <c r="E193" s="750">
        <f t="shared" si="5"/>
        <v>25611462</v>
      </c>
      <c r="F193" s="337" t="s">
        <v>494</v>
      </c>
    </row>
    <row r="194" spans="1:6" s="353" customFormat="1">
      <c r="A194" s="216">
        <v>44361</v>
      </c>
      <c r="B194" s="215" t="s">
        <v>9</v>
      </c>
      <c r="C194" s="489">
        <v>80000</v>
      </c>
      <c r="D194" s="489">
        <v>0</v>
      </c>
      <c r="E194" s="750">
        <f t="shared" si="5"/>
        <v>25691462</v>
      </c>
      <c r="F194" s="337" t="s">
        <v>139</v>
      </c>
    </row>
    <row r="195" spans="1:6" s="353" customFormat="1">
      <c r="A195" s="216">
        <v>44362</v>
      </c>
      <c r="B195" s="147" t="s">
        <v>20</v>
      </c>
      <c r="C195" s="489">
        <v>0</v>
      </c>
      <c r="D195" s="489">
        <v>3534000</v>
      </c>
      <c r="E195" s="750">
        <f t="shared" si="5"/>
        <v>22157462</v>
      </c>
      <c r="F195" s="337" t="s">
        <v>495</v>
      </c>
    </row>
    <row r="196" spans="1:6" s="353" customFormat="1">
      <c r="A196" s="216">
        <v>44363</v>
      </c>
      <c r="B196" s="215" t="s">
        <v>9</v>
      </c>
      <c r="C196" s="489">
        <v>5000</v>
      </c>
      <c r="D196" s="489">
        <v>0</v>
      </c>
      <c r="E196" s="750">
        <f t="shared" si="5"/>
        <v>22162462</v>
      </c>
      <c r="F196" s="337" t="s">
        <v>139</v>
      </c>
    </row>
    <row r="197" spans="1:6" s="353" customFormat="1">
      <c r="A197" s="216">
        <v>44364</v>
      </c>
      <c r="B197" s="215" t="s">
        <v>9</v>
      </c>
      <c r="C197" s="489">
        <v>1255000</v>
      </c>
      <c r="D197" s="489">
        <v>0</v>
      </c>
      <c r="E197" s="750">
        <f t="shared" si="5"/>
        <v>23417462</v>
      </c>
      <c r="F197" s="337" t="s">
        <v>139</v>
      </c>
    </row>
    <row r="198" spans="1:6" s="353" customFormat="1">
      <c r="A198" s="216">
        <v>44364</v>
      </c>
      <c r="B198" s="215" t="s">
        <v>9</v>
      </c>
      <c r="C198" s="489">
        <v>10000</v>
      </c>
      <c r="D198" s="489">
        <v>0</v>
      </c>
      <c r="E198" s="750">
        <f t="shared" si="5"/>
        <v>23427462</v>
      </c>
      <c r="F198" s="337" t="s">
        <v>496</v>
      </c>
    </row>
    <row r="199" spans="1:6" s="353" customFormat="1">
      <c r="A199" s="216">
        <v>44364</v>
      </c>
      <c r="B199" s="215" t="s">
        <v>9</v>
      </c>
      <c r="C199" s="489">
        <v>10000</v>
      </c>
      <c r="D199" s="489">
        <v>0</v>
      </c>
      <c r="E199" s="750">
        <f t="shared" si="5"/>
        <v>23437462</v>
      </c>
      <c r="F199" s="337" t="s">
        <v>497</v>
      </c>
    </row>
    <row r="200" spans="1:6" s="353" customFormat="1">
      <c r="A200" s="216">
        <v>44364</v>
      </c>
      <c r="B200" s="215" t="s">
        <v>9</v>
      </c>
      <c r="C200" s="489">
        <v>10000</v>
      </c>
      <c r="D200" s="489">
        <v>0</v>
      </c>
      <c r="E200" s="750">
        <f t="shared" si="5"/>
        <v>23447462</v>
      </c>
      <c r="F200" s="337" t="s">
        <v>498</v>
      </c>
    </row>
    <row r="201" spans="1:6" s="353" customFormat="1">
      <c r="A201" s="216">
        <v>44365</v>
      </c>
      <c r="B201" s="215" t="s">
        <v>9</v>
      </c>
      <c r="C201" s="489">
        <v>10000</v>
      </c>
      <c r="D201" s="489">
        <v>0</v>
      </c>
      <c r="E201" s="750">
        <f t="shared" si="5"/>
        <v>23457462</v>
      </c>
      <c r="F201" s="337" t="s">
        <v>139</v>
      </c>
    </row>
    <row r="202" spans="1:6" s="353" customFormat="1">
      <c r="A202" s="216">
        <v>44366</v>
      </c>
      <c r="B202" s="215" t="s">
        <v>9</v>
      </c>
      <c r="C202" s="489">
        <v>4232</v>
      </c>
      <c r="D202" s="489">
        <v>0</v>
      </c>
      <c r="E202" s="750">
        <f t="shared" si="5"/>
        <v>23461694</v>
      </c>
      <c r="F202" s="337" t="s">
        <v>499</v>
      </c>
    </row>
    <row r="203" spans="1:6" s="353" customFormat="1">
      <c r="A203" s="216">
        <v>44368</v>
      </c>
      <c r="B203" s="215" t="s">
        <v>9</v>
      </c>
      <c r="C203" s="489">
        <v>20000</v>
      </c>
      <c r="D203" s="489">
        <v>0</v>
      </c>
      <c r="E203" s="750">
        <f t="shared" si="5"/>
        <v>23481694</v>
      </c>
      <c r="F203" s="337" t="s">
        <v>139</v>
      </c>
    </row>
    <row r="204" spans="1:6" s="353" customFormat="1">
      <c r="A204" s="216">
        <v>44370</v>
      </c>
      <c r="B204" s="215" t="s">
        <v>9</v>
      </c>
      <c r="C204" s="489">
        <v>330000</v>
      </c>
      <c r="D204" s="489">
        <v>0</v>
      </c>
      <c r="E204" s="750">
        <f t="shared" si="5"/>
        <v>23811694</v>
      </c>
      <c r="F204" s="337" t="s">
        <v>139</v>
      </c>
    </row>
    <row r="205" spans="1:6" s="353" customFormat="1">
      <c r="A205" s="216">
        <v>44371</v>
      </c>
      <c r="B205" s="215" t="s">
        <v>9</v>
      </c>
      <c r="C205" s="489">
        <v>20000</v>
      </c>
      <c r="D205" s="489">
        <v>0</v>
      </c>
      <c r="E205" s="750">
        <f t="shared" si="5"/>
        <v>23831694</v>
      </c>
      <c r="F205" s="337" t="s">
        <v>139</v>
      </c>
    </row>
    <row r="206" spans="1:6" s="353" customFormat="1">
      <c r="A206" s="216">
        <v>44372</v>
      </c>
      <c r="B206" s="215" t="s">
        <v>9</v>
      </c>
      <c r="C206" s="489">
        <v>10000</v>
      </c>
      <c r="D206" s="489">
        <v>0</v>
      </c>
      <c r="E206" s="750">
        <f t="shared" si="5"/>
        <v>23841694</v>
      </c>
      <c r="F206" s="337" t="s">
        <v>139</v>
      </c>
    </row>
    <row r="207" spans="1:6" s="353" customFormat="1">
      <c r="A207" s="216">
        <v>44374</v>
      </c>
      <c r="B207" s="215" t="s">
        <v>9</v>
      </c>
      <c r="C207" s="489">
        <v>7279</v>
      </c>
      <c r="D207" s="489">
        <v>0</v>
      </c>
      <c r="E207" s="750">
        <f t="shared" si="5"/>
        <v>23848973</v>
      </c>
      <c r="F207" s="337" t="s">
        <v>500</v>
      </c>
    </row>
    <row r="208" spans="1:6" s="353" customFormat="1">
      <c r="A208" s="216">
        <v>44374</v>
      </c>
      <c r="B208" s="215" t="s">
        <v>528</v>
      </c>
      <c r="C208" s="489">
        <v>0</v>
      </c>
      <c r="D208" s="489">
        <v>1010</v>
      </c>
      <c r="E208" s="750">
        <f t="shared" si="5"/>
        <v>23847963</v>
      </c>
      <c r="F208" s="337" t="s">
        <v>501</v>
      </c>
    </row>
    <row r="209" spans="1:6" s="353" customFormat="1">
      <c r="A209" s="216">
        <v>44374</v>
      </c>
      <c r="B209" s="215" t="s">
        <v>528</v>
      </c>
      <c r="C209" s="489">
        <v>0</v>
      </c>
      <c r="D209" s="489">
        <v>100</v>
      </c>
      <c r="E209" s="750">
        <f t="shared" si="5"/>
        <v>23847863</v>
      </c>
      <c r="F209" s="337" t="s">
        <v>502</v>
      </c>
    </row>
    <row r="210" spans="1:6" s="353" customFormat="1">
      <c r="A210" s="216">
        <v>44375</v>
      </c>
      <c r="B210" s="215" t="s">
        <v>9</v>
      </c>
      <c r="C210" s="489">
        <v>100000</v>
      </c>
      <c r="D210" s="489">
        <v>0</v>
      </c>
      <c r="E210" s="750">
        <f t="shared" si="5"/>
        <v>23947863</v>
      </c>
      <c r="F210" s="337" t="s">
        <v>503</v>
      </c>
    </row>
    <row r="211" spans="1:6" s="353" customFormat="1">
      <c r="A211" s="216">
        <v>44375</v>
      </c>
      <c r="B211" s="215" t="s">
        <v>9</v>
      </c>
      <c r="C211" s="489">
        <v>1215000</v>
      </c>
      <c r="D211" s="489">
        <v>0</v>
      </c>
      <c r="E211" s="750">
        <f t="shared" si="5"/>
        <v>25162863</v>
      </c>
      <c r="F211" s="337" t="s">
        <v>139</v>
      </c>
    </row>
    <row r="212" spans="1:6" s="353" customFormat="1">
      <c r="A212" s="216">
        <v>44375</v>
      </c>
      <c r="B212" s="215" t="s">
        <v>9</v>
      </c>
      <c r="C212" s="489">
        <v>1000000</v>
      </c>
      <c r="D212" s="489">
        <v>0</v>
      </c>
      <c r="E212" s="750">
        <f t="shared" si="5"/>
        <v>26162863</v>
      </c>
      <c r="F212" s="337" t="s">
        <v>504</v>
      </c>
    </row>
    <row r="213" spans="1:6" s="353" customFormat="1">
      <c r="A213" s="216">
        <v>44375</v>
      </c>
      <c r="B213" s="215" t="s">
        <v>9</v>
      </c>
      <c r="C213" s="489">
        <v>59000</v>
      </c>
      <c r="D213" s="489">
        <v>0</v>
      </c>
      <c r="E213" s="750">
        <f t="shared" si="5"/>
        <v>26221863</v>
      </c>
      <c r="F213" s="337" t="s">
        <v>505</v>
      </c>
    </row>
    <row r="214" spans="1:6" s="353" customFormat="1">
      <c r="A214" s="216">
        <v>44375</v>
      </c>
      <c r="B214" s="215" t="s">
        <v>9</v>
      </c>
      <c r="C214" s="489">
        <v>10000</v>
      </c>
      <c r="D214" s="489">
        <v>0</v>
      </c>
      <c r="E214" s="750">
        <f t="shared" si="5"/>
        <v>26231863</v>
      </c>
      <c r="F214" s="337" t="s">
        <v>506</v>
      </c>
    </row>
    <row r="215" spans="1:6" s="353" customFormat="1">
      <c r="A215" s="216">
        <v>44376</v>
      </c>
      <c r="B215" s="215" t="s">
        <v>9</v>
      </c>
      <c r="C215" s="489">
        <v>10000</v>
      </c>
      <c r="D215" s="489">
        <v>0</v>
      </c>
      <c r="E215" s="750">
        <f t="shared" si="5"/>
        <v>26241863</v>
      </c>
      <c r="F215" s="337" t="s">
        <v>507</v>
      </c>
    </row>
    <row r="216" spans="1:6" s="353" customFormat="1">
      <c r="A216" s="216">
        <v>44377</v>
      </c>
      <c r="B216" s="215" t="s">
        <v>9</v>
      </c>
      <c r="C216" s="489">
        <v>50000</v>
      </c>
      <c r="D216" s="489">
        <v>0</v>
      </c>
      <c r="E216" s="750">
        <f t="shared" si="5"/>
        <v>26291863</v>
      </c>
      <c r="F216" s="337" t="s">
        <v>508</v>
      </c>
    </row>
    <row r="217" spans="1:6" s="353" customFormat="1">
      <c r="A217" s="216">
        <v>44377</v>
      </c>
      <c r="B217" s="215" t="s">
        <v>9</v>
      </c>
      <c r="C217" s="489">
        <v>10000</v>
      </c>
      <c r="D217" s="489">
        <v>0</v>
      </c>
      <c r="E217" s="750">
        <f t="shared" si="5"/>
        <v>26301863</v>
      </c>
      <c r="F217" s="337" t="s">
        <v>509</v>
      </c>
    </row>
    <row r="218" spans="1:6" s="353" customFormat="1">
      <c r="A218" s="216">
        <v>44377</v>
      </c>
      <c r="B218" s="147" t="s">
        <v>20</v>
      </c>
      <c r="C218" s="489">
        <v>0</v>
      </c>
      <c r="D218" s="489">
        <v>5347000</v>
      </c>
      <c r="E218" s="750">
        <f t="shared" si="5"/>
        <v>20954863</v>
      </c>
      <c r="F218" s="337" t="s">
        <v>510</v>
      </c>
    </row>
    <row r="219" spans="1:6" s="353" customFormat="1">
      <c r="A219" s="216">
        <v>44377</v>
      </c>
      <c r="B219" s="147" t="s">
        <v>20</v>
      </c>
      <c r="C219" s="489">
        <v>0</v>
      </c>
      <c r="D219" s="489">
        <v>2025000</v>
      </c>
      <c r="E219" s="750">
        <f t="shared" si="5"/>
        <v>18929863</v>
      </c>
      <c r="F219" s="337" t="s">
        <v>511</v>
      </c>
    </row>
    <row r="220" spans="1:6" s="353" customFormat="1">
      <c r="A220" s="216">
        <v>44377</v>
      </c>
      <c r="B220" s="215" t="s">
        <v>9</v>
      </c>
      <c r="C220" s="489">
        <v>70000</v>
      </c>
      <c r="D220" s="489">
        <v>0</v>
      </c>
      <c r="E220" s="750">
        <f t="shared" si="5"/>
        <v>18999863</v>
      </c>
      <c r="F220" s="337" t="s">
        <v>139</v>
      </c>
    </row>
    <row r="221" spans="1:6" s="353" customFormat="1">
      <c r="A221" s="216">
        <v>44377</v>
      </c>
      <c r="B221" s="215" t="s">
        <v>9</v>
      </c>
      <c r="C221" s="489">
        <v>20000</v>
      </c>
      <c r="D221" s="489">
        <v>0</v>
      </c>
      <c r="E221" s="750">
        <f t="shared" si="5"/>
        <v>19019863</v>
      </c>
      <c r="F221" s="337" t="s">
        <v>139</v>
      </c>
    </row>
    <row r="222" spans="1:6" s="353" customFormat="1">
      <c r="A222" s="216">
        <v>44377</v>
      </c>
      <c r="B222" s="147" t="s">
        <v>187</v>
      </c>
      <c r="C222" s="489">
        <v>0</v>
      </c>
      <c r="D222" s="489">
        <v>46035</v>
      </c>
      <c r="E222" s="750">
        <f t="shared" si="5"/>
        <v>18973828</v>
      </c>
      <c r="F222" s="337" t="s">
        <v>512</v>
      </c>
    </row>
    <row r="223" spans="1:6" s="353" customFormat="1">
      <c r="A223" s="390"/>
      <c r="B223" s="157" t="s">
        <v>234</v>
      </c>
      <c r="C223" s="488">
        <f>SUM(C179:C222)</f>
        <v>5490511</v>
      </c>
      <c r="D223" s="488">
        <f>SUM(D179:D222)</f>
        <v>16511145</v>
      </c>
      <c r="E223" s="751"/>
      <c r="F223" s="337"/>
    </row>
    <row r="224" spans="1:6" s="353" customFormat="1">
      <c r="A224" s="216">
        <v>44378</v>
      </c>
      <c r="B224" s="215" t="s">
        <v>9</v>
      </c>
      <c r="C224" s="427">
        <v>30000</v>
      </c>
      <c r="D224" s="427">
        <v>0</v>
      </c>
      <c r="E224" s="748">
        <f>E222+C224-D224</f>
        <v>19003828</v>
      </c>
      <c r="F224" s="338" t="s">
        <v>529</v>
      </c>
    </row>
    <row r="225" spans="1:6" s="353" customFormat="1">
      <c r="A225" s="216">
        <v>44378</v>
      </c>
      <c r="B225" s="215" t="s">
        <v>9</v>
      </c>
      <c r="C225" s="427">
        <v>10000</v>
      </c>
      <c r="D225" s="427">
        <v>0</v>
      </c>
      <c r="E225" s="748">
        <f t="shared" ref="E225:E266" si="6">E224+C225-D225</f>
        <v>19013828</v>
      </c>
      <c r="F225" s="338" t="s">
        <v>530</v>
      </c>
    </row>
    <row r="226" spans="1:6" s="353" customFormat="1">
      <c r="A226" s="216">
        <v>44379</v>
      </c>
      <c r="B226" s="215" t="s">
        <v>9</v>
      </c>
      <c r="C226" s="427">
        <v>40000</v>
      </c>
      <c r="D226" s="427">
        <v>0</v>
      </c>
      <c r="E226" s="748">
        <f t="shared" si="6"/>
        <v>19053828</v>
      </c>
      <c r="F226" s="337" t="s">
        <v>139</v>
      </c>
    </row>
    <row r="227" spans="1:6" s="353" customFormat="1">
      <c r="A227" s="216">
        <v>44379</v>
      </c>
      <c r="B227" s="215" t="s">
        <v>9</v>
      </c>
      <c r="C227" s="427">
        <v>1000000</v>
      </c>
      <c r="D227" s="427">
        <v>0</v>
      </c>
      <c r="E227" s="748">
        <f t="shared" si="6"/>
        <v>20053828</v>
      </c>
      <c r="F227" s="338" t="s">
        <v>550</v>
      </c>
    </row>
    <row r="228" spans="1:6" s="353" customFormat="1">
      <c r="A228" s="216">
        <v>44382</v>
      </c>
      <c r="B228" s="215" t="s">
        <v>9</v>
      </c>
      <c r="C228" s="427">
        <v>100000</v>
      </c>
      <c r="D228" s="427">
        <v>0</v>
      </c>
      <c r="E228" s="748">
        <f t="shared" si="6"/>
        <v>20153828</v>
      </c>
      <c r="F228" s="338" t="s">
        <v>140</v>
      </c>
    </row>
    <row r="229" spans="1:6" s="353" customFormat="1">
      <c r="A229" s="216">
        <v>44382</v>
      </c>
      <c r="B229" s="215" t="s">
        <v>9</v>
      </c>
      <c r="C229" s="427">
        <v>100000</v>
      </c>
      <c r="D229" s="427">
        <v>0</v>
      </c>
      <c r="E229" s="748">
        <f t="shared" si="6"/>
        <v>20253828</v>
      </c>
      <c r="F229" s="338" t="s">
        <v>531</v>
      </c>
    </row>
    <row r="230" spans="1:6" s="353" customFormat="1">
      <c r="A230" s="216">
        <v>44382</v>
      </c>
      <c r="B230" s="215" t="s">
        <v>9</v>
      </c>
      <c r="C230" s="427">
        <v>325000</v>
      </c>
      <c r="D230" s="427">
        <v>0</v>
      </c>
      <c r="E230" s="748">
        <f t="shared" si="6"/>
        <v>20578828</v>
      </c>
      <c r="F230" s="337" t="s">
        <v>139</v>
      </c>
    </row>
    <row r="231" spans="1:6" s="353" customFormat="1">
      <c r="A231" s="216">
        <v>44382</v>
      </c>
      <c r="B231" s="147" t="s">
        <v>187</v>
      </c>
      <c r="C231" s="427">
        <v>0</v>
      </c>
      <c r="D231" s="427">
        <v>55000</v>
      </c>
      <c r="E231" s="748">
        <f t="shared" si="6"/>
        <v>20523828</v>
      </c>
      <c r="F231" s="337" t="s">
        <v>141</v>
      </c>
    </row>
    <row r="232" spans="1:6" s="353" customFormat="1">
      <c r="A232" s="216">
        <v>44383</v>
      </c>
      <c r="B232" s="215" t="s">
        <v>9</v>
      </c>
      <c r="C232" s="427">
        <v>10000</v>
      </c>
      <c r="D232" s="427">
        <v>0</v>
      </c>
      <c r="E232" s="748">
        <f t="shared" si="6"/>
        <v>20533828</v>
      </c>
      <c r="F232" s="338" t="s">
        <v>532</v>
      </c>
    </row>
    <row r="233" spans="1:6" s="353" customFormat="1">
      <c r="A233" s="216">
        <v>44384</v>
      </c>
      <c r="B233" s="215" t="s">
        <v>9</v>
      </c>
      <c r="C233" s="427">
        <v>485000</v>
      </c>
      <c r="D233" s="427">
        <v>0</v>
      </c>
      <c r="E233" s="748">
        <f t="shared" si="6"/>
        <v>21018828</v>
      </c>
      <c r="F233" s="337" t="s">
        <v>139</v>
      </c>
    </row>
    <row r="234" spans="1:6" s="353" customFormat="1">
      <c r="A234" s="216">
        <v>44385</v>
      </c>
      <c r="B234" s="215" t="s">
        <v>9</v>
      </c>
      <c r="C234" s="427">
        <v>20000</v>
      </c>
      <c r="D234" s="427">
        <v>0</v>
      </c>
      <c r="E234" s="748">
        <f t="shared" si="6"/>
        <v>21038828</v>
      </c>
      <c r="F234" s="337" t="s">
        <v>139</v>
      </c>
    </row>
    <row r="235" spans="1:6" s="353" customFormat="1">
      <c r="A235" s="216">
        <v>44386</v>
      </c>
      <c r="B235" s="215" t="s">
        <v>9</v>
      </c>
      <c r="C235" s="427">
        <v>20000</v>
      </c>
      <c r="D235" s="427">
        <v>0</v>
      </c>
      <c r="E235" s="748">
        <f t="shared" si="6"/>
        <v>21058828</v>
      </c>
      <c r="F235" s="338" t="s">
        <v>533</v>
      </c>
    </row>
    <row r="236" spans="1:6" s="353" customFormat="1">
      <c r="A236" s="216">
        <v>44386</v>
      </c>
      <c r="B236" s="215" t="s">
        <v>9</v>
      </c>
      <c r="C236" s="427">
        <v>20000</v>
      </c>
      <c r="D236" s="427">
        <v>0</v>
      </c>
      <c r="E236" s="748">
        <f t="shared" si="6"/>
        <v>21078828</v>
      </c>
      <c r="F236" s="337" t="s">
        <v>139</v>
      </c>
    </row>
    <row r="237" spans="1:6" s="353" customFormat="1">
      <c r="A237" s="216">
        <v>44389</v>
      </c>
      <c r="B237" s="215" t="s">
        <v>9</v>
      </c>
      <c r="C237" s="427">
        <v>50000</v>
      </c>
      <c r="D237" s="427">
        <v>0</v>
      </c>
      <c r="E237" s="748">
        <f t="shared" si="6"/>
        <v>21128828</v>
      </c>
      <c r="F237" s="338" t="s">
        <v>534</v>
      </c>
    </row>
    <row r="238" spans="1:6" s="353" customFormat="1">
      <c r="A238" s="216">
        <v>44389</v>
      </c>
      <c r="B238" s="215" t="s">
        <v>9</v>
      </c>
      <c r="C238" s="427">
        <v>10000</v>
      </c>
      <c r="D238" s="427">
        <v>0</v>
      </c>
      <c r="E238" s="748">
        <f t="shared" si="6"/>
        <v>21138828</v>
      </c>
      <c r="F238" s="338" t="s">
        <v>535</v>
      </c>
    </row>
    <row r="239" spans="1:6" s="353" customFormat="1">
      <c r="A239" s="216">
        <v>44389</v>
      </c>
      <c r="B239" s="215" t="s">
        <v>9</v>
      </c>
      <c r="C239" s="427">
        <v>10000</v>
      </c>
      <c r="D239" s="427">
        <v>0</v>
      </c>
      <c r="E239" s="748">
        <f t="shared" si="6"/>
        <v>21148828</v>
      </c>
      <c r="F239" s="338" t="s">
        <v>536</v>
      </c>
    </row>
    <row r="240" spans="1:6" s="353" customFormat="1">
      <c r="A240" s="216">
        <v>44390</v>
      </c>
      <c r="B240" s="215" t="s">
        <v>9</v>
      </c>
      <c r="C240" s="427">
        <v>50000</v>
      </c>
      <c r="D240" s="427">
        <v>0</v>
      </c>
      <c r="E240" s="748">
        <f t="shared" si="6"/>
        <v>21198828</v>
      </c>
      <c r="F240" s="338" t="s">
        <v>537</v>
      </c>
    </row>
    <row r="241" spans="1:6" s="353" customFormat="1">
      <c r="A241" s="216">
        <v>44391</v>
      </c>
      <c r="B241" s="215" t="s">
        <v>9</v>
      </c>
      <c r="C241" s="427">
        <v>85000</v>
      </c>
      <c r="D241" s="427">
        <v>0</v>
      </c>
      <c r="E241" s="748">
        <f t="shared" si="6"/>
        <v>21283828</v>
      </c>
      <c r="F241" s="337" t="s">
        <v>139</v>
      </c>
    </row>
    <row r="242" spans="1:6" s="353" customFormat="1">
      <c r="A242" s="216">
        <v>44396</v>
      </c>
      <c r="B242" s="215" t="s">
        <v>9</v>
      </c>
      <c r="C242" s="427">
        <v>1285000</v>
      </c>
      <c r="D242" s="427">
        <v>0</v>
      </c>
      <c r="E242" s="748">
        <f t="shared" si="6"/>
        <v>22568828</v>
      </c>
      <c r="F242" s="337" t="s">
        <v>139</v>
      </c>
    </row>
    <row r="243" spans="1:6" s="353" customFormat="1">
      <c r="A243" s="216">
        <v>44397</v>
      </c>
      <c r="B243" s="215" t="s">
        <v>9</v>
      </c>
      <c r="C243" s="427">
        <v>10000</v>
      </c>
      <c r="D243" s="427">
        <v>0</v>
      </c>
      <c r="E243" s="748">
        <f t="shared" si="6"/>
        <v>22578828</v>
      </c>
      <c r="F243" s="338" t="s">
        <v>538</v>
      </c>
    </row>
    <row r="244" spans="1:6" s="353" customFormat="1">
      <c r="A244" s="216">
        <v>44397</v>
      </c>
      <c r="B244" s="215" t="s">
        <v>9</v>
      </c>
      <c r="C244" s="427">
        <v>20000</v>
      </c>
      <c r="D244" s="427">
        <v>0</v>
      </c>
      <c r="E244" s="748">
        <f t="shared" si="6"/>
        <v>22598828</v>
      </c>
      <c r="F244" s="338" t="s">
        <v>539</v>
      </c>
    </row>
    <row r="245" spans="1:6" s="353" customFormat="1">
      <c r="A245" s="216">
        <v>44397</v>
      </c>
      <c r="B245" s="215" t="s">
        <v>9</v>
      </c>
      <c r="C245" s="427">
        <v>20000</v>
      </c>
      <c r="D245" s="427">
        <v>0</v>
      </c>
      <c r="E245" s="748">
        <f t="shared" si="6"/>
        <v>22618828</v>
      </c>
      <c r="F245" s="338" t="s">
        <v>540</v>
      </c>
    </row>
    <row r="246" spans="1:6" s="353" customFormat="1">
      <c r="A246" s="216">
        <v>44398</v>
      </c>
      <c r="B246" s="215" t="s">
        <v>9</v>
      </c>
      <c r="C246" s="427">
        <v>100000</v>
      </c>
      <c r="D246" s="427">
        <v>0</v>
      </c>
      <c r="E246" s="748">
        <f t="shared" si="6"/>
        <v>22718828</v>
      </c>
      <c r="F246" s="338" t="s">
        <v>541</v>
      </c>
    </row>
    <row r="247" spans="1:6" s="353" customFormat="1">
      <c r="A247" s="216">
        <v>44398</v>
      </c>
      <c r="B247" s="215" t="s">
        <v>9</v>
      </c>
      <c r="C247" s="427">
        <v>30000</v>
      </c>
      <c r="D247" s="427">
        <v>0</v>
      </c>
      <c r="E247" s="748">
        <f t="shared" si="6"/>
        <v>22748828</v>
      </c>
      <c r="F247" s="337" t="s">
        <v>139</v>
      </c>
    </row>
    <row r="248" spans="1:6" s="353" customFormat="1">
      <c r="A248" s="216">
        <v>44398</v>
      </c>
      <c r="B248" s="215" t="s">
        <v>9</v>
      </c>
      <c r="C248" s="427">
        <v>1800000</v>
      </c>
      <c r="D248" s="427">
        <v>0</v>
      </c>
      <c r="E248" s="748">
        <f t="shared" si="6"/>
        <v>24548828</v>
      </c>
      <c r="F248" s="338" t="s">
        <v>542</v>
      </c>
    </row>
    <row r="249" spans="1:6" s="353" customFormat="1">
      <c r="A249" s="216">
        <v>44398</v>
      </c>
      <c r="B249" s="215" t="s">
        <v>9</v>
      </c>
      <c r="C249" s="427">
        <v>10000</v>
      </c>
      <c r="D249" s="427">
        <v>0</v>
      </c>
      <c r="E249" s="748">
        <f t="shared" si="6"/>
        <v>24558828</v>
      </c>
      <c r="F249" s="338" t="s">
        <v>543</v>
      </c>
    </row>
    <row r="250" spans="1:6" s="353" customFormat="1">
      <c r="A250" s="216">
        <v>44398</v>
      </c>
      <c r="B250" s="215" t="s">
        <v>9</v>
      </c>
      <c r="C250" s="427">
        <v>10000</v>
      </c>
      <c r="D250" s="427">
        <v>0</v>
      </c>
      <c r="E250" s="748">
        <f t="shared" si="6"/>
        <v>24568828</v>
      </c>
      <c r="F250" s="338" t="s">
        <v>544</v>
      </c>
    </row>
    <row r="251" spans="1:6" s="353" customFormat="1">
      <c r="A251" s="216">
        <v>44398</v>
      </c>
      <c r="B251" s="215" t="s">
        <v>9</v>
      </c>
      <c r="C251" s="427">
        <v>10000</v>
      </c>
      <c r="D251" s="427">
        <v>0</v>
      </c>
      <c r="E251" s="748">
        <f t="shared" si="6"/>
        <v>24578828</v>
      </c>
      <c r="F251" s="338" t="s">
        <v>545</v>
      </c>
    </row>
    <row r="252" spans="1:6" s="353" customFormat="1">
      <c r="A252" s="216">
        <v>44398</v>
      </c>
      <c r="B252" s="215" t="s">
        <v>9</v>
      </c>
      <c r="C252" s="427">
        <v>10000</v>
      </c>
      <c r="D252" s="427">
        <v>0</v>
      </c>
      <c r="E252" s="748">
        <f t="shared" si="6"/>
        <v>24588828</v>
      </c>
      <c r="F252" s="338" t="s">
        <v>546</v>
      </c>
    </row>
    <row r="253" spans="1:6" s="353" customFormat="1">
      <c r="A253" s="216">
        <v>44398</v>
      </c>
      <c r="B253" s="215" t="s">
        <v>9</v>
      </c>
      <c r="C253" s="427">
        <v>10000</v>
      </c>
      <c r="D253" s="427">
        <v>0</v>
      </c>
      <c r="E253" s="748">
        <f t="shared" si="6"/>
        <v>24598828</v>
      </c>
      <c r="F253" s="338" t="s">
        <v>547</v>
      </c>
    </row>
    <row r="254" spans="1:6" s="353" customFormat="1">
      <c r="A254" s="216">
        <v>44398</v>
      </c>
      <c r="B254" s="215" t="s">
        <v>9</v>
      </c>
      <c r="C254" s="427">
        <v>200000</v>
      </c>
      <c r="D254" s="427">
        <v>0</v>
      </c>
      <c r="E254" s="748">
        <f t="shared" si="6"/>
        <v>24798828</v>
      </c>
      <c r="F254" s="337" t="s">
        <v>548</v>
      </c>
    </row>
    <row r="255" spans="1:6" s="353" customFormat="1">
      <c r="A255" s="216">
        <v>44398</v>
      </c>
      <c r="B255" s="215" t="s">
        <v>9</v>
      </c>
      <c r="C255" s="427">
        <v>1000000</v>
      </c>
      <c r="D255" s="427">
        <v>0</v>
      </c>
      <c r="E255" s="748">
        <f t="shared" si="6"/>
        <v>25798828</v>
      </c>
      <c r="F255" s="337" t="s">
        <v>549</v>
      </c>
    </row>
    <row r="256" spans="1:6" s="353" customFormat="1">
      <c r="A256" s="216">
        <v>44399</v>
      </c>
      <c r="B256" s="215" t="s">
        <v>9</v>
      </c>
      <c r="C256" s="427">
        <v>270000</v>
      </c>
      <c r="D256" s="427">
        <v>0</v>
      </c>
      <c r="E256" s="748">
        <f t="shared" si="6"/>
        <v>26068828</v>
      </c>
      <c r="F256" s="337" t="s">
        <v>139</v>
      </c>
    </row>
    <row r="257" spans="1:6" s="353" customFormat="1">
      <c r="A257" s="216">
        <v>44400</v>
      </c>
      <c r="B257" s="215" t="s">
        <v>9</v>
      </c>
      <c r="C257" s="427">
        <v>70000</v>
      </c>
      <c r="D257" s="427">
        <v>0</v>
      </c>
      <c r="E257" s="748">
        <f t="shared" si="6"/>
        <v>26138828</v>
      </c>
      <c r="F257" s="337" t="s">
        <v>139</v>
      </c>
    </row>
    <row r="258" spans="1:6" s="353" customFormat="1">
      <c r="A258" s="216">
        <v>44402</v>
      </c>
      <c r="B258" s="215" t="s">
        <v>9</v>
      </c>
      <c r="C258" s="427">
        <v>10000</v>
      </c>
      <c r="D258" s="427">
        <v>0</v>
      </c>
      <c r="E258" s="748">
        <f t="shared" si="6"/>
        <v>26148828</v>
      </c>
      <c r="F258" s="338" t="s">
        <v>551</v>
      </c>
    </row>
    <row r="259" spans="1:6" s="353" customFormat="1">
      <c r="A259" s="216">
        <v>44403</v>
      </c>
      <c r="B259" s="215" t="s">
        <v>9</v>
      </c>
      <c r="C259" s="427">
        <v>30000</v>
      </c>
      <c r="D259" s="427">
        <v>0</v>
      </c>
      <c r="E259" s="748">
        <f t="shared" si="6"/>
        <v>26178828</v>
      </c>
      <c r="F259" s="337" t="s">
        <v>139</v>
      </c>
    </row>
    <row r="260" spans="1:6" s="353" customFormat="1">
      <c r="A260" s="216">
        <v>44405</v>
      </c>
      <c r="B260" s="215" t="s">
        <v>9</v>
      </c>
      <c r="C260" s="427">
        <v>1335000</v>
      </c>
      <c r="D260" s="427">
        <v>0</v>
      </c>
      <c r="E260" s="748">
        <f t="shared" si="6"/>
        <v>27513828</v>
      </c>
      <c r="F260" s="337" t="s">
        <v>139</v>
      </c>
    </row>
    <row r="261" spans="1:6" s="353" customFormat="1">
      <c r="A261" s="216">
        <v>44406</v>
      </c>
      <c r="B261" s="215" t="s">
        <v>9</v>
      </c>
      <c r="C261" s="427">
        <v>10000</v>
      </c>
      <c r="D261" s="427">
        <v>0</v>
      </c>
      <c r="E261" s="748">
        <f t="shared" si="6"/>
        <v>27523828</v>
      </c>
      <c r="F261" s="338" t="s">
        <v>552</v>
      </c>
    </row>
    <row r="262" spans="1:6" s="353" customFormat="1">
      <c r="A262" s="216">
        <v>44406</v>
      </c>
      <c r="B262" s="215" t="s">
        <v>9</v>
      </c>
      <c r="C262" s="427">
        <v>10000</v>
      </c>
      <c r="D262" s="427">
        <v>0</v>
      </c>
      <c r="E262" s="748">
        <f t="shared" si="6"/>
        <v>27533828</v>
      </c>
      <c r="F262" s="337" t="s">
        <v>139</v>
      </c>
    </row>
    <row r="263" spans="1:6" s="353" customFormat="1">
      <c r="A263" s="216">
        <v>44407</v>
      </c>
      <c r="B263" s="215" t="s">
        <v>9</v>
      </c>
      <c r="C263" s="427">
        <v>20000</v>
      </c>
      <c r="D263" s="427">
        <v>0</v>
      </c>
      <c r="E263" s="748">
        <f t="shared" si="6"/>
        <v>27553828</v>
      </c>
      <c r="F263" s="337" t="s">
        <v>139</v>
      </c>
    </row>
    <row r="264" spans="1:6" s="353" customFormat="1">
      <c r="A264" s="216">
        <v>44407</v>
      </c>
      <c r="B264" s="215" t="s">
        <v>9</v>
      </c>
      <c r="C264" s="427">
        <v>10000</v>
      </c>
      <c r="D264" s="427">
        <v>0</v>
      </c>
      <c r="E264" s="748">
        <f t="shared" si="6"/>
        <v>27563828</v>
      </c>
      <c r="F264" s="337" t="s">
        <v>139</v>
      </c>
    </row>
    <row r="265" spans="1:6" s="353" customFormat="1">
      <c r="A265" s="216">
        <v>44408</v>
      </c>
      <c r="B265" s="215" t="s">
        <v>9</v>
      </c>
      <c r="C265" s="427">
        <v>10000</v>
      </c>
      <c r="D265" s="427">
        <v>0</v>
      </c>
      <c r="E265" s="748">
        <f t="shared" si="6"/>
        <v>27573828</v>
      </c>
      <c r="F265" s="338" t="s">
        <v>553</v>
      </c>
    </row>
    <row r="266" spans="1:6" s="353" customFormat="1">
      <c r="A266" s="216">
        <v>44408</v>
      </c>
      <c r="B266" s="147" t="s">
        <v>187</v>
      </c>
      <c r="C266" s="393"/>
      <c r="D266" s="427">
        <v>48345</v>
      </c>
      <c r="E266" s="748">
        <f t="shared" si="6"/>
        <v>27525483</v>
      </c>
      <c r="F266" s="337" t="s">
        <v>512</v>
      </c>
    </row>
    <row r="267" spans="1:6" s="353" customFormat="1">
      <c r="A267" s="216"/>
      <c r="B267" s="157" t="s">
        <v>234</v>
      </c>
      <c r="C267" s="424">
        <f>SUM(C224:C266)</f>
        <v>8655000</v>
      </c>
      <c r="D267" s="424">
        <f>SUM(D224:D266)</f>
        <v>103345</v>
      </c>
      <c r="E267" s="749"/>
      <c r="F267" s="338"/>
    </row>
    <row r="268" spans="1:6" s="353" customFormat="1">
      <c r="A268" s="216">
        <v>44409</v>
      </c>
      <c r="B268" s="215" t="s">
        <v>9</v>
      </c>
      <c r="C268" s="427">
        <v>30000</v>
      </c>
      <c r="D268" s="427"/>
      <c r="E268" s="752">
        <f>E266+C268-D268</f>
        <v>27555483</v>
      </c>
      <c r="F268" s="338" t="s">
        <v>578</v>
      </c>
    </row>
    <row r="269" spans="1:6" s="353" customFormat="1">
      <c r="A269" s="216">
        <v>44409</v>
      </c>
      <c r="B269" s="215" t="s">
        <v>9</v>
      </c>
      <c r="C269" s="427">
        <v>30000</v>
      </c>
      <c r="D269" s="427"/>
      <c r="E269" s="752">
        <f t="shared" ref="E269:E302" si="7">E268+C269-D269</f>
        <v>27585483</v>
      </c>
      <c r="F269" s="338" t="s">
        <v>579</v>
      </c>
    </row>
    <row r="270" spans="1:6" s="353" customFormat="1">
      <c r="A270" s="216">
        <v>44410</v>
      </c>
      <c r="B270" s="215" t="s">
        <v>9</v>
      </c>
      <c r="C270" s="427">
        <v>50000</v>
      </c>
      <c r="D270" s="427"/>
      <c r="E270" s="752">
        <f t="shared" si="7"/>
        <v>27635483</v>
      </c>
      <c r="F270" s="338" t="s">
        <v>580</v>
      </c>
    </row>
    <row r="271" spans="1:6" s="353" customFormat="1">
      <c r="A271" s="216">
        <v>44410</v>
      </c>
      <c r="B271" s="215" t="s">
        <v>9</v>
      </c>
      <c r="C271" s="427">
        <v>10000</v>
      </c>
      <c r="D271" s="427"/>
      <c r="E271" s="752">
        <f t="shared" si="7"/>
        <v>27645483</v>
      </c>
      <c r="F271" s="338" t="s">
        <v>581</v>
      </c>
    </row>
    <row r="272" spans="1:6" s="353" customFormat="1">
      <c r="A272" s="216">
        <v>44410</v>
      </c>
      <c r="B272" s="215" t="s">
        <v>9</v>
      </c>
      <c r="C272" s="427">
        <v>40000</v>
      </c>
      <c r="D272" s="427"/>
      <c r="E272" s="752">
        <f t="shared" si="7"/>
        <v>27685483</v>
      </c>
      <c r="F272" s="337" t="s">
        <v>139</v>
      </c>
    </row>
    <row r="273" spans="1:6" s="353" customFormat="1">
      <c r="A273" s="216">
        <v>44412</v>
      </c>
      <c r="B273" s="215" t="s">
        <v>9</v>
      </c>
      <c r="C273" s="427">
        <v>100000</v>
      </c>
      <c r="D273" s="427"/>
      <c r="E273" s="752">
        <f t="shared" si="7"/>
        <v>27785483</v>
      </c>
      <c r="F273" s="338" t="s">
        <v>582</v>
      </c>
    </row>
    <row r="274" spans="1:6" s="353" customFormat="1">
      <c r="A274" s="216">
        <v>44412</v>
      </c>
      <c r="B274" s="215" t="s">
        <v>9</v>
      </c>
      <c r="C274" s="427">
        <v>270000</v>
      </c>
      <c r="D274" s="427"/>
      <c r="E274" s="752">
        <f t="shared" si="7"/>
        <v>28055483</v>
      </c>
      <c r="F274" s="337" t="s">
        <v>139</v>
      </c>
    </row>
    <row r="275" spans="1:6" s="353" customFormat="1">
      <c r="A275" s="216">
        <v>44413</v>
      </c>
      <c r="B275" s="215" t="s">
        <v>9</v>
      </c>
      <c r="C275" s="427">
        <v>100000</v>
      </c>
      <c r="D275" s="427"/>
      <c r="E275" s="752">
        <f t="shared" si="7"/>
        <v>28155483</v>
      </c>
      <c r="F275" s="338" t="s">
        <v>583</v>
      </c>
    </row>
    <row r="276" spans="1:6" s="353" customFormat="1">
      <c r="A276" s="216">
        <v>44413</v>
      </c>
      <c r="B276" s="147" t="s">
        <v>187</v>
      </c>
      <c r="C276" s="427"/>
      <c r="D276" s="427">
        <v>55330</v>
      </c>
      <c r="E276" s="752">
        <f t="shared" si="7"/>
        <v>28100153</v>
      </c>
      <c r="F276" s="337" t="s">
        <v>584</v>
      </c>
    </row>
    <row r="277" spans="1:6" s="353" customFormat="1">
      <c r="A277" s="216">
        <v>44414</v>
      </c>
      <c r="B277" s="215" t="s">
        <v>9</v>
      </c>
      <c r="C277" s="427">
        <v>40000</v>
      </c>
      <c r="D277" s="427"/>
      <c r="E277" s="752">
        <f t="shared" si="7"/>
        <v>28140153</v>
      </c>
      <c r="F277" s="337" t="s">
        <v>139</v>
      </c>
    </row>
    <row r="278" spans="1:6" s="353" customFormat="1">
      <c r="A278" s="216">
        <v>44417</v>
      </c>
      <c r="B278" s="215" t="s">
        <v>9</v>
      </c>
      <c r="C278" s="427">
        <v>475000</v>
      </c>
      <c r="D278" s="427"/>
      <c r="E278" s="752">
        <f t="shared" si="7"/>
        <v>28615153</v>
      </c>
      <c r="F278" s="337" t="s">
        <v>139</v>
      </c>
    </row>
    <row r="279" spans="1:6" s="353" customFormat="1">
      <c r="A279" s="216">
        <v>44417</v>
      </c>
      <c r="B279" s="147" t="s">
        <v>20</v>
      </c>
      <c r="C279" s="427"/>
      <c r="D279" s="427">
        <v>6288000</v>
      </c>
      <c r="E279" s="752">
        <f t="shared" si="7"/>
        <v>22327153</v>
      </c>
      <c r="F279" s="338" t="s">
        <v>585</v>
      </c>
    </row>
    <row r="280" spans="1:6" s="353" customFormat="1">
      <c r="A280" s="216">
        <v>44418</v>
      </c>
      <c r="B280" s="215" t="s">
        <v>9</v>
      </c>
      <c r="C280" s="427">
        <v>50000</v>
      </c>
      <c r="D280" s="427"/>
      <c r="E280" s="752">
        <f t="shared" si="7"/>
        <v>22377153</v>
      </c>
      <c r="F280" s="338" t="s">
        <v>586</v>
      </c>
    </row>
    <row r="281" spans="1:6" s="353" customFormat="1">
      <c r="A281" s="216">
        <v>44418</v>
      </c>
      <c r="B281" s="215" t="s">
        <v>9</v>
      </c>
      <c r="C281" s="427">
        <v>10000</v>
      </c>
      <c r="D281" s="427"/>
      <c r="E281" s="752">
        <f t="shared" si="7"/>
        <v>22387153</v>
      </c>
      <c r="F281" s="338" t="s">
        <v>587</v>
      </c>
    </row>
    <row r="282" spans="1:6" s="353" customFormat="1">
      <c r="A282" s="216">
        <v>44418</v>
      </c>
      <c r="B282" s="215" t="s">
        <v>9</v>
      </c>
      <c r="C282" s="427">
        <v>10000</v>
      </c>
      <c r="D282" s="427"/>
      <c r="E282" s="752">
        <f t="shared" si="7"/>
        <v>22397153</v>
      </c>
      <c r="F282" s="338" t="s">
        <v>588</v>
      </c>
    </row>
    <row r="283" spans="1:6" s="353" customFormat="1">
      <c r="A283" s="216">
        <v>44419</v>
      </c>
      <c r="B283" s="215" t="s">
        <v>9</v>
      </c>
      <c r="C283" s="427">
        <v>20000</v>
      </c>
      <c r="D283" s="427"/>
      <c r="E283" s="752">
        <f t="shared" si="7"/>
        <v>22417153</v>
      </c>
      <c r="F283" s="337" t="s">
        <v>139</v>
      </c>
    </row>
    <row r="284" spans="1:6" s="353" customFormat="1">
      <c r="A284" s="216">
        <v>44420</v>
      </c>
      <c r="B284" s="215" t="s">
        <v>9</v>
      </c>
      <c r="C284" s="427">
        <v>80000</v>
      </c>
      <c r="D284" s="427"/>
      <c r="E284" s="752">
        <f t="shared" si="7"/>
        <v>22497153</v>
      </c>
      <c r="F284" s="337" t="s">
        <v>139</v>
      </c>
    </row>
    <row r="285" spans="1:6" s="353" customFormat="1">
      <c r="A285" s="216">
        <v>44421</v>
      </c>
      <c r="B285" s="215" t="s">
        <v>9</v>
      </c>
      <c r="C285" s="427">
        <v>10000</v>
      </c>
      <c r="D285" s="427"/>
      <c r="E285" s="752">
        <f t="shared" si="7"/>
        <v>22507153</v>
      </c>
      <c r="F285" s="338" t="s">
        <v>589</v>
      </c>
    </row>
    <row r="286" spans="1:6" s="353" customFormat="1">
      <c r="A286" s="216">
        <v>44425</v>
      </c>
      <c r="B286" s="215" t="s">
        <v>9</v>
      </c>
      <c r="C286" s="427">
        <v>20000</v>
      </c>
      <c r="D286" s="427"/>
      <c r="E286" s="752">
        <f t="shared" si="7"/>
        <v>22527153</v>
      </c>
      <c r="F286" s="338" t="s">
        <v>590</v>
      </c>
    </row>
    <row r="287" spans="1:6" s="353" customFormat="1">
      <c r="A287" s="216">
        <v>44425</v>
      </c>
      <c r="B287" s="215" t="s">
        <v>9</v>
      </c>
      <c r="C287" s="427">
        <v>5000</v>
      </c>
      <c r="D287" s="427"/>
      <c r="E287" s="752">
        <f t="shared" si="7"/>
        <v>22532153</v>
      </c>
      <c r="F287" s="337" t="s">
        <v>139</v>
      </c>
    </row>
    <row r="288" spans="1:6" s="353" customFormat="1">
      <c r="A288" s="216">
        <v>44425</v>
      </c>
      <c r="B288" s="215" t="s">
        <v>9</v>
      </c>
      <c r="C288" s="427">
        <v>350000</v>
      </c>
      <c r="D288" s="427"/>
      <c r="E288" s="752">
        <f t="shared" si="7"/>
        <v>22882153</v>
      </c>
      <c r="F288" s="338" t="s">
        <v>577</v>
      </c>
    </row>
    <row r="289" spans="1:6" s="353" customFormat="1">
      <c r="A289" s="216">
        <v>44427</v>
      </c>
      <c r="B289" s="215" t="s">
        <v>9</v>
      </c>
      <c r="C289" s="427">
        <v>1195000</v>
      </c>
      <c r="D289" s="427"/>
      <c r="E289" s="752">
        <f t="shared" si="7"/>
        <v>24077153</v>
      </c>
      <c r="F289" s="337" t="s">
        <v>139</v>
      </c>
    </row>
    <row r="290" spans="1:6" s="353" customFormat="1">
      <c r="A290" s="216">
        <v>44427</v>
      </c>
      <c r="B290" s="215" t="s">
        <v>9</v>
      </c>
      <c r="C290" s="427">
        <v>10000</v>
      </c>
      <c r="D290" s="427"/>
      <c r="E290" s="752">
        <f t="shared" si="7"/>
        <v>24087153</v>
      </c>
      <c r="F290" s="338" t="s">
        <v>591</v>
      </c>
    </row>
    <row r="291" spans="1:6" s="353" customFormat="1">
      <c r="A291" s="216">
        <v>44428</v>
      </c>
      <c r="B291" s="215" t="s">
        <v>9</v>
      </c>
      <c r="C291" s="427">
        <v>20000</v>
      </c>
      <c r="D291" s="427"/>
      <c r="E291" s="752">
        <f t="shared" si="7"/>
        <v>24107153</v>
      </c>
      <c r="F291" s="338" t="s">
        <v>592</v>
      </c>
    </row>
    <row r="292" spans="1:6" s="353" customFormat="1">
      <c r="A292" s="216">
        <v>44428</v>
      </c>
      <c r="B292" s="215" t="s">
        <v>9</v>
      </c>
      <c r="C292" s="427">
        <v>20000</v>
      </c>
      <c r="D292" s="427"/>
      <c r="E292" s="752">
        <f t="shared" si="7"/>
        <v>24127153</v>
      </c>
      <c r="F292" s="338" t="s">
        <v>593</v>
      </c>
    </row>
    <row r="293" spans="1:6" s="353" customFormat="1">
      <c r="A293" s="216">
        <v>44431</v>
      </c>
      <c r="B293" s="215" t="s">
        <v>9</v>
      </c>
      <c r="C293" s="427">
        <v>270000</v>
      </c>
      <c r="D293" s="427"/>
      <c r="E293" s="752">
        <f t="shared" si="7"/>
        <v>24397153</v>
      </c>
      <c r="F293" s="337" t="s">
        <v>139</v>
      </c>
    </row>
    <row r="294" spans="1:6" s="353" customFormat="1">
      <c r="A294" s="216">
        <v>44432</v>
      </c>
      <c r="B294" s="215" t="s">
        <v>9</v>
      </c>
      <c r="C294" s="427">
        <v>100000</v>
      </c>
      <c r="D294" s="427"/>
      <c r="E294" s="752">
        <f t="shared" si="7"/>
        <v>24497153</v>
      </c>
      <c r="F294" s="338" t="s">
        <v>594</v>
      </c>
    </row>
    <row r="295" spans="1:6" s="353" customFormat="1">
      <c r="A295" s="216">
        <v>44433</v>
      </c>
      <c r="B295" s="215" t="s">
        <v>9</v>
      </c>
      <c r="C295" s="427">
        <v>100000</v>
      </c>
      <c r="D295" s="427"/>
      <c r="E295" s="752">
        <f t="shared" si="7"/>
        <v>24597153</v>
      </c>
      <c r="F295" s="337" t="s">
        <v>139</v>
      </c>
    </row>
    <row r="296" spans="1:6" s="353" customFormat="1">
      <c r="A296" s="216">
        <v>44435</v>
      </c>
      <c r="B296" s="215" t="s">
        <v>9</v>
      </c>
      <c r="C296" s="427">
        <v>1280000</v>
      </c>
      <c r="D296" s="427"/>
      <c r="E296" s="752">
        <f t="shared" si="7"/>
        <v>25877153</v>
      </c>
      <c r="F296" s="337" t="s">
        <v>139</v>
      </c>
    </row>
    <row r="297" spans="1:6" s="353" customFormat="1">
      <c r="A297" s="216">
        <v>44438</v>
      </c>
      <c r="B297" s="215" t="s">
        <v>9</v>
      </c>
      <c r="C297" s="427">
        <v>10000</v>
      </c>
      <c r="D297" s="427"/>
      <c r="E297" s="752">
        <f t="shared" si="7"/>
        <v>25887153</v>
      </c>
      <c r="F297" s="338" t="s">
        <v>595</v>
      </c>
    </row>
    <row r="298" spans="1:6" s="353" customFormat="1">
      <c r="A298" s="216">
        <v>44438</v>
      </c>
      <c r="B298" s="215" t="s">
        <v>9</v>
      </c>
      <c r="C298" s="427">
        <v>60000</v>
      </c>
      <c r="D298" s="427"/>
      <c r="E298" s="752">
        <f t="shared" si="7"/>
        <v>25947153</v>
      </c>
      <c r="F298" s="337" t="s">
        <v>139</v>
      </c>
    </row>
    <row r="299" spans="1:6" s="353" customFormat="1">
      <c r="A299" s="216">
        <v>44439</v>
      </c>
      <c r="B299" s="215" t="s">
        <v>9</v>
      </c>
      <c r="C299" s="427">
        <v>50000</v>
      </c>
      <c r="D299" s="427"/>
      <c r="E299" s="752">
        <f t="shared" si="7"/>
        <v>25997153</v>
      </c>
      <c r="F299" s="338" t="s">
        <v>596</v>
      </c>
    </row>
    <row r="300" spans="1:6" s="353" customFormat="1">
      <c r="A300" s="216">
        <v>44439</v>
      </c>
      <c r="B300" s="215" t="s">
        <v>9</v>
      </c>
      <c r="C300" s="427">
        <v>10000</v>
      </c>
      <c r="D300" s="427"/>
      <c r="E300" s="752">
        <f t="shared" si="7"/>
        <v>26007153</v>
      </c>
      <c r="F300" s="338" t="s">
        <v>597</v>
      </c>
    </row>
    <row r="301" spans="1:6" s="353" customFormat="1">
      <c r="A301" s="216">
        <v>44439</v>
      </c>
      <c r="B301" s="215" t="s">
        <v>9</v>
      </c>
      <c r="C301" s="427">
        <v>20000</v>
      </c>
      <c r="D301" s="427"/>
      <c r="E301" s="752">
        <f t="shared" si="7"/>
        <v>26027153</v>
      </c>
      <c r="F301" s="337" t="s">
        <v>139</v>
      </c>
    </row>
    <row r="302" spans="1:6" s="353" customFormat="1">
      <c r="A302" s="216">
        <v>44439</v>
      </c>
      <c r="B302" s="147" t="s">
        <v>187</v>
      </c>
      <c r="C302" s="427"/>
      <c r="D302" s="427">
        <v>46750</v>
      </c>
      <c r="E302" s="752">
        <f t="shared" si="7"/>
        <v>25980403</v>
      </c>
      <c r="F302" s="337" t="s">
        <v>598</v>
      </c>
    </row>
    <row r="303" spans="1:6" s="353" customFormat="1" ht="17.25" thickBot="1">
      <c r="A303" s="53"/>
      <c r="B303" s="157" t="s">
        <v>234</v>
      </c>
      <c r="C303" s="424">
        <f>SUM(C268:C302)</f>
        <v>4845000</v>
      </c>
      <c r="D303" s="424">
        <f>SUM(D268:D302)</f>
        <v>6390080</v>
      </c>
      <c r="E303" s="749"/>
      <c r="F303" s="338"/>
    </row>
    <row r="304" spans="1:6" s="353" customFormat="1">
      <c r="A304" s="328">
        <v>44440</v>
      </c>
      <c r="B304" s="425" t="s">
        <v>9</v>
      </c>
      <c r="C304" s="497">
        <v>30000</v>
      </c>
      <c r="D304" s="498"/>
      <c r="E304" s="753">
        <f>E302+C304-D304</f>
        <v>26010403</v>
      </c>
      <c r="F304" s="499" t="s">
        <v>610</v>
      </c>
    </row>
    <row r="305" spans="1:6" s="353" customFormat="1">
      <c r="A305" s="500">
        <v>44440</v>
      </c>
      <c r="B305" s="215" t="s">
        <v>9</v>
      </c>
      <c r="C305" s="495">
        <v>70000</v>
      </c>
      <c r="D305" s="488"/>
      <c r="E305" s="750">
        <f t="shared" ref="E305:E344" si="8">E304+C305-D305</f>
        <v>26080403</v>
      </c>
      <c r="F305" s="501" t="s">
        <v>611</v>
      </c>
    </row>
    <row r="306" spans="1:6" s="353" customFormat="1">
      <c r="A306" s="500">
        <v>44440</v>
      </c>
      <c r="B306" s="215" t="s">
        <v>9</v>
      </c>
      <c r="C306" s="495">
        <v>10000</v>
      </c>
      <c r="D306" s="488"/>
      <c r="E306" s="750">
        <f t="shared" si="8"/>
        <v>26090403</v>
      </c>
      <c r="F306" s="501" t="s">
        <v>612</v>
      </c>
    </row>
    <row r="307" spans="1:6" s="353" customFormat="1">
      <c r="A307" s="500">
        <v>44441</v>
      </c>
      <c r="B307" s="215" t="s">
        <v>9</v>
      </c>
      <c r="C307" s="495">
        <v>10000</v>
      </c>
      <c r="D307" s="488"/>
      <c r="E307" s="750">
        <f t="shared" si="8"/>
        <v>26100403</v>
      </c>
      <c r="F307" s="501" t="s">
        <v>611</v>
      </c>
    </row>
    <row r="308" spans="1:6" s="353" customFormat="1">
      <c r="A308" s="500">
        <v>44442</v>
      </c>
      <c r="B308" s="215" t="s">
        <v>9</v>
      </c>
      <c r="C308" s="495">
        <v>100000</v>
      </c>
      <c r="D308" s="488"/>
      <c r="E308" s="750">
        <f t="shared" si="8"/>
        <v>26200403</v>
      </c>
      <c r="F308" s="501" t="s">
        <v>613</v>
      </c>
    </row>
    <row r="309" spans="1:6" s="353" customFormat="1">
      <c r="A309" s="500">
        <v>44442</v>
      </c>
      <c r="B309" s="215" t="s">
        <v>9</v>
      </c>
      <c r="C309" s="495">
        <v>270000</v>
      </c>
      <c r="D309" s="488"/>
      <c r="E309" s="750">
        <f t="shared" si="8"/>
        <v>26470403</v>
      </c>
      <c r="F309" s="501" t="s">
        <v>611</v>
      </c>
    </row>
    <row r="310" spans="1:6" s="353" customFormat="1">
      <c r="A310" s="500">
        <v>44445</v>
      </c>
      <c r="B310" s="215" t="s">
        <v>9</v>
      </c>
      <c r="C310" s="495">
        <v>100000</v>
      </c>
      <c r="D310" s="488"/>
      <c r="E310" s="750">
        <f t="shared" si="8"/>
        <v>26570403</v>
      </c>
      <c r="F310" s="501" t="s">
        <v>614</v>
      </c>
    </row>
    <row r="311" spans="1:6" s="353" customFormat="1">
      <c r="A311" s="500">
        <v>44445</v>
      </c>
      <c r="B311" s="147" t="s">
        <v>187</v>
      </c>
      <c r="C311" s="488"/>
      <c r="D311" s="495">
        <v>55000</v>
      </c>
      <c r="E311" s="750">
        <f t="shared" si="8"/>
        <v>26515403</v>
      </c>
      <c r="F311" s="501" t="s">
        <v>615</v>
      </c>
    </row>
    <row r="312" spans="1:6" s="353" customFormat="1">
      <c r="A312" s="500">
        <v>44447</v>
      </c>
      <c r="B312" s="215" t="s">
        <v>9</v>
      </c>
      <c r="C312" s="495">
        <v>515000</v>
      </c>
      <c r="D312" s="488"/>
      <c r="E312" s="750">
        <f t="shared" si="8"/>
        <v>27030403</v>
      </c>
      <c r="F312" s="501" t="s">
        <v>611</v>
      </c>
    </row>
    <row r="313" spans="1:6" s="353" customFormat="1">
      <c r="A313" s="500">
        <v>44448</v>
      </c>
      <c r="B313" s="215" t="s">
        <v>9</v>
      </c>
      <c r="C313" s="495">
        <v>100000</v>
      </c>
      <c r="D313" s="488"/>
      <c r="E313" s="750">
        <f t="shared" si="8"/>
        <v>27130403</v>
      </c>
      <c r="F313" s="501" t="s">
        <v>616</v>
      </c>
    </row>
    <row r="314" spans="1:6" s="353" customFormat="1">
      <c r="A314" s="500">
        <v>44448</v>
      </c>
      <c r="B314" s="215" t="s">
        <v>9</v>
      </c>
      <c r="C314" s="495">
        <v>20000</v>
      </c>
      <c r="D314" s="488"/>
      <c r="E314" s="750">
        <f t="shared" si="8"/>
        <v>27150403</v>
      </c>
      <c r="F314" s="501" t="s">
        <v>611</v>
      </c>
    </row>
    <row r="315" spans="1:6" s="353" customFormat="1">
      <c r="A315" s="500">
        <v>44448</v>
      </c>
      <c r="B315" s="147" t="s">
        <v>20</v>
      </c>
      <c r="C315" s="488"/>
      <c r="D315" s="495">
        <v>780000</v>
      </c>
      <c r="E315" s="750">
        <f t="shared" si="8"/>
        <v>26370403</v>
      </c>
      <c r="F315" s="501" t="s">
        <v>617</v>
      </c>
    </row>
    <row r="316" spans="1:6" s="353" customFormat="1">
      <c r="A316" s="500">
        <v>44449</v>
      </c>
      <c r="B316" s="215" t="s">
        <v>9</v>
      </c>
      <c r="C316" s="495">
        <v>50000</v>
      </c>
      <c r="D316" s="488"/>
      <c r="E316" s="750">
        <f t="shared" si="8"/>
        <v>26420403</v>
      </c>
      <c r="F316" s="501" t="s">
        <v>618</v>
      </c>
    </row>
    <row r="317" spans="1:6" s="353" customFormat="1">
      <c r="A317" s="500">
        <v>44449</v>
      </c>
      <c r="B317" s="215" t="s">
        <v>9</v>
      </c>
      <c r="C317" s="495">
        <v>10000</v>
      </c>
      <c r="D317" s="488"/>
      <c r="E317" s="750">
        <f t="shared" si="8"/>
        <v>26430403</v>
      </c>
      <c r="F317" s="501" t="s">
        <v>619</v>
      </c>
    </row>
    <row r="318" spans="1:6" s="353" customFormat="1">
      <c r="A318" s="500">
        <v>44449</v>
      </c>
      <c r="B318" s="215" t="s">
        <v>9</v>
      </c>
      <c r="C318" s="495">
        <v>20000</v>
      </c>
      <c r="D318" s="488"/>
      <c r="E318" s="750">
        <f t="shared" si="8"/>
        <v>26450403</v>
      </c>
      <c r="F318" s="501" t="s">
        <v>620</v>
      </c>
    </row>
    <row r="319" spans="1:6" s="353" customFormat="1">
      <c r="A319" s="500">
        <v>44449</v>
      </c>
      <c r="B319" s="215" t="s">
        <v>9</v>
      </c>
      <c r="C319" s="495">
        <v>10000</v>
      </c>
      <c r="D319" s="488"/>
      <c r="E319" s="750">
        <f t="shared" si="8"/>
        <v>26460403</v>
      </c>
      <c r="F319" s="501" t="s">
        <v>621</v>
      </c>
    </row>
    <row r="320" spans="1:6" s="353" customFormat="1">
      <c r="A320" s="500">
        <v>44452</v>
      </c>
      <c r="B320" s="215" t="s">
        <v>9</v>
      </c>
      <c r="C320" s="495">
        <v>80000</v>
      </c>
      <c r="D320" s="488"/>
      <c r="E320" s="750">
        <f t="shared" si="8"/>
        <v>26540403</v>
      </c>
      <c r="F320" s="501" t="s">
        <v>611</v>
      </c>
    </row>
    <row r="321" spans="1:6" s="353" customFormat="1">
      <c r="A321" s="500">
        <v>44452</v>
      </c>
      <c r="B321" s="215" t="s">
        <v>9</v>
      </c>
      <c r="C321" s="495">
        <v>1000000</v>
      </c>
      <c r="D321" s="488"/>
      <c r="E321" s="750">
        <f t="shared" si="8"/>
        <v>27540403</v>
      </c>
      <c r="F321" s="501" t="s">
        <v>630</v>
      </c>
    </row>
    <row r="322" spans="1:6" s="353" customFormat="1">
      <c r="A322" s="500">
        <v>44452</v>
      </c>
      <c r="B322" s="215" t="s">
        <v>9</v>
      </c>
      <c r="C322" s="495">
        <v>500000</v>
      </c>
      <c r="D322" s="488"/>
      <c r="E322" s="750">
        <f t="shared" si="8"/>
        <v>28040403</v>
      </c>
      <c r="F322" s="501" t="s">
        <v>631</v>
      </c>
    </row>
    <row r="323" spans="1:6" s="353" customFormat="1">
      <c r="A323" s="500">
        <v>44452</v>
      </c>
      <c r="B323" s="215" t="s">
        <v>9</v>
      </c>
      <c r="C323" s="495">
        <v>1000000</v>
      </c>
      <c r="D323" s="488"/>
      <c r="E323" s="750">
        <f t="shared" si="8"/>
        <v>29040403</v>
      </c>
      <c r="F323" s="501" t="s">
        <v>632</v>
      </c>
    </row>
    <row r="324" spans="1:6" s="353" customFormat="1">
      <c r="A324" s="500">
        <v>44452</v>
      </c>
      <c r="B324" s="215" t="s">
        <v>9</v>
      </c>
      <c r="C324" s="495">
        <v>1000000</v>
      </c>
      <c r="D324" s="488"/>
      <c r="E324" s="750">
        <f t="shared" si="8"/>
        <v>30040403</v>
      </c>
      <c r="F324" s="501" t="s">
        <v>633</v>
      </c>
    </row>
    <row r="325" spans="1:6" s="353" customFormat="1">
      <c r="A325" s="500">
        <v>44452</v>
      </c>
      <c r="B325" s="215" t="s">
        <v>9</v>
      </c>
      <c r="C325" s="495">
        <v>1000000</v>
      </c>
      <c r="D325" s="488"/>
      <c r="E325" s="750">
        <f t="shared" si="8"/>
        <v>31040403</v>
      </c>
      <c r="F325" s="501" t="s">
        <v>634</v>
      </c>
    </row>
    <row r="326" spans="1:6" s="353" customFormat="1">
      <c r="A326" s="500">
        <v>44454</v>
      </c>
      <c r="B326" s="215" t="s">
        <v>9</v>
      </c>
      <c r="C326" s="495">
        <v>5000</v>
      </c>
      <c r="D326" s="488"/>
      <c r="E326" s="750">
        <f t="shared" si="8"/>
        <v>31045403</v>
      </c>
      <c r="F326" s="501" t="s">
        <v>611</v>
      </c>
    </row>
    <row r="327" spans="1:6" s="353" customFormat="1">
      <c r="A327" s="500">
        <v>44455</v>
      </c>
      <c r="B327" s="215" t="s">
        <v>9</v>
      </c>
      <c r="C327" s="495">
        <v>100000</v>
      </c>
      <c r="D327" s="488"/>
      <c r="E327" s="750">
        <f t="shared" si="8"/>
        <v>31145403</v>
      </c>
      <c r="F327" s="501" t="s">
        <v>622</v>
      </c>
    </row>
    <row r="328" spans="1:6" s="353" customFormat="1">
      <c r="A328" s="500">
        <v>44455</v>
      </c>
      <c r="B328" s="215" t="s">
        <v>9</v>
      </c>
      <c r="C328" s="495">
        <v>10000</v>
      </c>
      <c r="D328" s="488"/>
      <c r="E328" s="750">
        <f t="shared" si="8"/>
        <v>31155403</v>
      </c>
      <c r="F328" s="501" t="s">
        <v>623</v>
      </c>
    </row>
    <row r="329" spans="1:6" s="353" customFormat="1">
      <c r="A329" s="500">
        <v>44456</v>
      </c>
      <c r="B329" s="147" t="s">
        <v>20</v>
      </c>
      <c r="C329" s="488"/>
      <c r="D329" s="495">
        <v>4533000</v>
      </c>
      <c r="E329" s="750">
        <f t="shared" si="8"/>
        <v>26622403</v>
      </c>
      <c r="F329" s="501" t="s">
        <v>624</v>
      </c>
    </row>
    <row r="330" spans="1:6" s="353" customFormat="1">
      <c r="A330" s="500">
        <v>44456</v>
      </c>
      <c r="B330" s="215" t="s">
        <v>9</v>
      </c>
      <c r="C330" s="495">
        <v>1155000</v>
      </c>
      <c r="D330" s="488"/>
      <c r="E330" s="750">
        <f t="shared" si="8"/>
        <v>27777403</v>
      </c>
      <c r="F330" s="501" t="s">
        <v>611</v>
      </c>
    </row>
    <row r="331" spans="1:6" s="353" customFormat="1">
      <c r="A331" s="500">
        <v>44462</v>
      </c>
      <c r="B331" s="215" t="s">
        <v>9</v>
      </c>
      <c r="C331" s="495">
        <v>10000</v>
      </c>
      <c r="D331" s="488"/>
      <c r="E331" s="750">
        <f t="shared" si="8"/>
        <v>27787403</v>
      </c>
      <c r="F331" s="501" t="s">
        <v>625</v>
      </c>
    </row>
    <row r="332" spans="1:6" s="353" customFormat="1">
      <c r="A332" s="500">
        <v>44462</v>
      </c>
      <c r="B332" s="215" t="s">
        <v>9</v>
      </c>
      <c r="C332" s="495">
        <v>20000</v>
      </c>
      <c r="D332" s="488"/>
      <c r="E332" s="750">
        <f t="shared" si="8"/>
        <v>27807403</v>
      </c>
      <c r="F332" s="501" t="s">
        <v>626</v>
      </c>
    </row>
    <row r="333" spans="1:6" s="353" customFormat="1">
      <c r="A333" s="500">
        <v>44462</v>
      </c>
      <c r="B333" s="215" t="s">
        <v>9</v>
      </c>
      <c r="C333" s="495">
        <v>20000</v>
      </c>
      <c r="D333" s="488"/>
      <c r="E333" s="750">
        <f t="shared" si="8"/>
        <v>27827403</v>
      </c>
      <c r="F333" s="501" t="s">
        <v>627</v>
      </c>
    </row>
    <row r="334" spans="1:6" s="353" customFormat="1">
      <c r="A334" s="500">
        <v>44462</v>
      </c>
      <c r="B334" s="215" t="s">
        <v>9</v>
      </c>
      <c r="C334" s="495">
        <v>50000</v>
      </c>
      <c r="D334" s="488"/>
      <c r="E334" s="750">
        <f t="shared" si="8"/>
        <v>27877403</v>
      </c>
      <c r="F334" s="501" t="s">
        <v>611</v>
      </c>
    </row>
    <row r="335" spans="1:6" s="353" customFormat="1">
      <c r="A335" s="500">
        <v>44466</v>
      </c>
      <c r="B335" s="215" t="s">
        <v>9</v>
      </c>
      <c r="C335" s="495">
        <v>360000</v>
      </c>
      <c r="D335" s="488"/>
      <c r="E335" s="750">
        <f t="shared" si="8"/>
        <v>28237403</v>
      </c>
      <c r="F335" s="501" t="s">
        <v>611</v>
      </c>
    </row>
    <row r="336" spans="1:6" s="353" customFormat="1">
      <c r="A336" s="500">
        <v>44467</v>
      </c>
      <c r="B336" s="215" t="s">
        <v>9</v>
      </c>
      <c r="C336" s="495">
        <v>10000</v>
      </c>
      <c r="D336" s="488"/>
      <c r="E336" s="750">
        <f t="shared" si="8"/>
        <v>28247403</v>
      </c>
      <c r="F336" s="501" t="s">
        <v>628</v>
      </c>
    </row>
    <row r="337" spans="1:6" s="353" customFormat="1">
      <c r="A337" s="500">
        <v>44468</v>
      </c>
      <c r="B337" s="215" t="s">
        <v>9</v>
      </c>
      <c r="C337" s="495">
        <v>10000</v>
      </c>
      <c r="D337" s="488"/>
      <c r="E337" s="750">
        <f t="shared" si="8"/>
        <v>28257403</v>
      </c>
      <c r="F337" s="501" t="s">
        <v>629</v>
      </c>
    </row>
    <row r="338" spans="1:6" s="353" customFormat="1">
      <c r="A338" s="500">
        <v>44468</v>
      </c>
      <c r="B338" s="215" t="s">
        <v>9</v>
      </c>
      <c r="C338" s="495">
        <v>1265000</v>
      </c>
      <c r="D338" s="488"/>
      <c r="E338" s="750">
        <f t="shared" si="8"/>
        <v>29522403</v>
      </c>
      <c r="F338" s="501" t="s">
        <v>611</v>
      </c>
    </row>
    <row r="339" spans="1:6" s="353" customFormat="1">
      <c r="A339" s="216">
        <v>44469</v>
      </c>
      <c r="B339" s="147" t="s">
        <v>187</v>
      </c>
      <c r="C339" s="495"/>
      <c r="D339" s="428">
        <v>46970</v>
      </c>
      <c r="E339" s="750">
        <f t="shared" si="8"/>
        <v>29475433</v>
      </c>
      <c r="F339" s="225" t="s">
        <v>598</v>
      </c>
    </row>
    <row r="340" spans="1:6" s="353" customFormat="1">
      <c r="A340" s="216">
        <v>44469</v>
      </c>
      <c r="B340" s="215" t="s">
        <v>9</v>
      </c>
      <c r="C340" s="495">
        <v>50000</v>
      </c>
      <c r="D340" s="428"/>
      <c r="E340" s="750">
        <f t="shared" si="8"/>
        <v>29525433</v>
      </c>
      <c r="F340" s="225" t="s">
        <v>635</v>
      </c>
    </row>
    <row r="341" spans="1:6" s="353" customFormat="1">
      <c r="A341" s="216">
        <v>44469</v>
      </c>
      <c r="B341" s="215" t="s">
        <v>9</v>
      </c>
      <c r="C341" s="495">
        <v>10000</v>
      </c>
      <c r="D341" s="428"/>
      <c r="E341" s="750">
        <f t="shared" si="8"/>
        <v>29535433</v>
      </c>
      <c r="F341" s="225" t="s">
        <v>636</v>
      </c>
    </row>
    <row r="342" spans="1:6" s="353" customFormat="1">
      <c r="A342" s="216">
        <v>44469</v>
      </c>
      <c r="B342" s="215" t="s">
        <v>9</v>
      </c>
      <c r="C342" s="495">
        <v>20000</v>
      </c>
      <c r="D342" s="428"/>
      <c r="E342" s="750">
        <f t="shared" si="8"/>
        <v>29555433</v>
      </c>
      <c r="F342" s="501" t="s">
        <v>611</v>
      </c>
    </row>
    <row r="343" spans="1:6" s="353" customFormat="1">
      <c r="A343" s="216">
        <v>44469</v>
      </c>
      <c r="B343" s="215" t="s">
        <v>9</v>
      </c>
      <c r="C343" s="495">
        <v>10000</v>
      </c>
      <c r="D343" s="428"/>
      <c r="E343" s="750">
        <f t="shared" si="8"/>
        <v>29565433</v>
      </c>
      <c r="F343" s="501" t="s">
        <v>611</v>
      </c>
    </row>
    <row r="344" spans="1:6" s="353" customFormat="1">
      <c r="A344" s="216">
        <v>44469</v>
      </c>
      <c r="B344" s="215" t="s">
        <v>9</v>
      </c>
      <c r="C344" s="495">
        <v>10000</v>
      </c>
      <c r="D344" s="428"/>
      <c r="E344" s="750">
        <f t="shared" si="8"/>
        <v>29575433</v>
      </c>
      <c r="F344" s="225" t="s">
        <v>637</v>
      </c>
    </row>
    <row r="345" spans="1:6" s="353" customFormat="1">
      <c r="A345" s="216"/>
      <c r="B345" s="496" t="s">
        <v>234</v>
      </c>
      <c r="C345" s="507">
        <f>SUM(C304:C344)</f>
        <v>9010000</v>
      </c>
      <c r="D345" s="488">
        <f>SUM(D304:D339)</f>
        <v>5414970</v>
      </c>
      <c r="E345" s="751"/>
      <c r="F345" s="337"/>
    </row>
    <row r="346" spans="1:6" s="353" customFormat="1">
      <c r="A346" s="517">
        <v>44470</v>
      </c>
      <c r="B346" s="215" t="s">
        <v>9</v>
      </c>
      <c r="C346" s="518">
        <v>30000</v>
      </c>
      <c r="D346" s="518"/>
      <c r="E346" s="752">
        <f>E344+C346-D346</f>
        <v>29605433</v>
      </c>
      <c r="F346" s="520" t="s">
        <v>610</v>
      </c>
    </row>
    <row r="347" spans="1:6" s="353" customFormat="1">
      <c r="A347" s="517">
        <v>44470</v>
      </c>
      <c r="B347" s="215" t="s">
        <v>9</v>
      </c>
      <c r="C347" s="518">
        <v>20000</v>
      </c>
      <c r="D347" s="518"/>
      <c r="E347" s="752">
        <f t="shared" ref="E347:E380" si="9">E346+C347-D347</f>
        <v>29625433</v>
      </c>
      <c r="F347" s="520" t="s">
        <v>644</v>
      </c>
    </row>
    <row r="348" spans="1:6" s="353" customFormat="1">
      <c r="A348" s="517">
        <v>44474</v>
      </c>
      <c r="B348" s="215" t="s">
        <v>9</v>
      </c>
      <c r="C348" s="518">
        <v>100000</v>
      </c>
      <c r="D348" s="518"/>
      <c r="E348" s="752">
        <f t="shared" si="9"/>
        <v>29725433</v>
      </c>
      <c r="F348" s="520" t="s">
        <v>614</v>
      </c>
    </row>
    <row r="349" spans="1:6" s="353" customFormat="1">
      <c r="A349" s="517">
        <v>44474</v>
      </c>
      <c r="B349" s="215" t="s">
        <v>9</v>
      </c>
      <c r="C349" s="518">
        <v>100000</v>
      </c>
      <c r="D349" s="518"/>
      <c r="E349" s="752">
        <f t="shared" si="9"/>
        <v>29825433</v>
      </c>
      <c r="F349" s="520" t="s">
        <v>613</v>
      </c>
    </row>
    <row r="350" spans="1:6" s="353" customFormat="1">
      <c r="A350" s="517">
        <v>44474</v>
      </c>
      <c r="B350" s="215" t="s">
        <v>9</v>
      </c>
      <c r="C350" s="518">
        <v>320000</v>
      </c>
      <c r="D350" s="518"/>
      <c r="E350" s="752">
        <f t="shared" si="9"/>
        <v>30145433</v>
      </c>
      <c r="F350" s="520" t="s">
        <v>611</v>
      </c>
    </row>
    <row r="351" spans="1:6" s="353" customFormat="1">
      <c r="A351" s="517">
        <v>44474</v>
      </c>
      <c r="B351" s="215" t="s">
        <v>9</v>
      </c>
      <c r="C351" s="518">
        <v>100000</v>
      </c>
      <c r="D351" s="518"/>
      <c r="E351" s="752">
        <f t="shared" si="9"/>
        <v>30245433</v>
      </c>
      <c r="F351" s="520" t="s">
        <v>645</v>
      </c>
    </row>
    <row r="352" spans="1:6" s="353" customFormat="1">
      <c r="A352" s="517">
        <v>44474</v>
      </c>
      <c r="B352" s="147" t="s">
        <v>187</v>
      </c>
      <c r="C352" s="518"/>
      <c r="D352" s="518">
        <v>55110</v>
      </c>
      <c r="E352" s="752">
        <f t="shared" si="9"/>
        <v>30190323</v>
      </c>
      <c r="F352" s="520" t="s">
        <v>615</v>
      </c>
    </row>
    <row r="353" spans="1:6" s="353" customFormat="1">
      <c r="A353" s="517">
        <v>44475</v>
      </c>
      <c r="B353" s="215" t="s">
        <v>9</v>
      </c>
      <c r="C353" s="518">
        <v>600000</v>
      </c>
      <c r="D353" s="518"/>
      <c r="E353" s="752">
        <f t="shared" si="9"/>
        <v>30790323</v>
      </c>
      <c r="F353" s="520" t="s">
        <v>651</v>
      </c>
    </row>
    <row r="354" spans="1:6" s="353" customFormat="1">
      <c r="A354" s="517">
        <v>44475</v>
      </c>
      <c r="B354" s="215" t="s">
        <v>9</v>
      </c>
      <c r="C354" s="518">
        <v>30000</v>
      </c>
      <c r="D354" s="518"/>
      <c r="E354" s="752">
        <f t="shared" si="9"/>
        <v>30820323</v>
      </c>
      <c r="F354" s="520" t="s">
        <v>650</v>
      </c>
    </row>
    <row r="355" spans="1:6" s="353" customFormat="1">
      <c r="A355" s="517">
        <v>44476</v>
      </c>
      <c r="B355" s="215" t="s">
        <v>9</v>
      </c>
      <c r="C355" s="518">
        <v>495000</v>
      </c>
      <c r="D355" s="518"/>
      <c r="E355" s="752">
        <f t="shared" si="9"/>
        <v>31315323</v>
      </c>
      <c r="F355" s="520" t="s">
        <v>611</v>
      </c>
    </row>
    <row r="356" spans="1:6" s="353" customFormat="1">
      <c r="A356" s="517">
        <v>44477</v>
      </c>
      <c r="B356" s="215" t="s">
        <v>9</v>
      </c>
      <c r="C356" s="518">
        <v>20000</v>
      </c>
      <c r="D356" s="518"/>
      <c r="E356" s="752">
        <f t="shared" si="9"/>
        <v>31335323</v>
      </c>
      <c r="F356" s="520" t="s">
        <v>611</v>
      </c>
    </row>
    <row r="357" spans="1:6" s="353" customFormat="1">
      <c r="A357" s="517">
        <v>44477</v>
      </c>
      <c r="B357" s="147" t="s">
        <v>20</v>
      </c>
      <c r="C357" s="518"/>
      <c r="D357" s="518">
        <v>5500000</v>
      </c>
      <c r="E357" s="752">
        <f t="shared" si="9"/>
        <v>25835323</v>
      </c>
      <c r="F357" s="520" t="s">
        <v>646</v>
      </c>
    </row>
    <row r="358" spans="1:6" s="353" customFormat="1">
      <c r="A358" s="517">
        <v>44477</v>
      </c>
      <c r="B358" s="147" t="s">
        <v>20</v>
      </c>
      <c r="C358" s="518"/>
      <c r="D358" s="518">
        <v>748000</v>
      </c>
      <c r="E358" s="752">
        <f t="shared" si="9"/>
        <v>25087323</v>
      </c>
      <c r="F358" s="520" t="s">
        <v>646</v>
      </c>
    </row>
    <row r="359" spans="1:6" s="353" customFormat="1">
      <c r="A359" s="517">
        <v>44481</v>
      </c>
      <c r="B359" s="215" t="s">
        <v>9</v>
      </c>
      <c r="C359" s="518">
        <v>50000</v>
      </c>
      <c r="D359" s="518"/>
      <c r="E359" s="752">
        <f t="shared" si="9"/>
        <v>25137323</v>
      </c>
      <c r="F359" s="520" t="s">
        <v>618</v>
      </c>
    </row>
    <row r="360" spans="1:6" s="353" customFormat="1">
      <c r="A360" s="517">
        <v>44481</v>
      </c>
      <c r="B360" s="215" t="s">
        <v>9</v>
      </c>
      <c r="C360" s="518">
        <v>10000</v>
      </c>
      <c r="D360" s="518"/>
      <c r="E360" s="752">
        <f t="shared" si="9"/>
        <v>25147323</v>
      </c>
      <c r="F360" s="520" t="s">
        <v>619</v>
      </c>
    </row>
    <row r="361" spans="1:6" s="353" customFormat="1">
      <c r="A361" s="517">
        <v>44481</v>
      </c>
      <c r="B361" s="215" t="s">
        <v>9</v>
      </c>
      <c r="C361" s="518">
        <v>20000</v>
      </c>
      <c r="D361" s="518"/>
      <c r="E361" s="752">
        <f t="shared" si="9"/>
        <v>25167323</v>
      </c>
      <c r="F361" s="520" t="s">
        <v>620</v>
      </c>
    </row>
    <row r="362" spans="1:6" s="353" customFormat="1">
      <c r="A362" s="517">
        <v>44481</v>
      </c>
      <c r="B362" s="215" t="s">
        <v>9</v>
      </c>
      <c r="C362" s="518">
        <v>10000</v>
      </c>
      <c r="D362" s="518"/>
      <c r="E362" s="752">
        <f t="shared" si="9"/>
        <v>25177323</v>
      </c>
      <c r="F362" s="520" t="s">
        <v>621</v>
      </c>
    </row>
    <row r="363" spans="1:6" s="353" customFormat="1">
      <c r="A363" s="517">
        <v>44481</v>
      </c>
      <c r="B363" s="215" t="s">
        <v>9</v>
      </c>
      <c r="C363" s="518">
        <v>20000</v>
      </c>
      <c r="D363" s="424"/>
      <c r="E363" s="752">
        <f t="shared" si="9"/>
        <v>25197323</v>
      </c>
      <c r="F363" s="520" t="s">
        <v>611</v>
      </c>
    </row>
    <row r="364" spans="1:6" s="353" customFormat="1">
      <c r="A364" s="517">
        <v>44481</v>
      </c>
      <c r="B364" s="215" t="s">
        <v>9</v>
      </c>
      <c r="C364" s="518">
        <v>10000</v>
      </c>
      <c r="D364" s="424"/>
      <c r="E364" s="752">
        <f t="shared" si="9"/>
        <v>25207323</v>
      </c>
      <c r="F364" s="520" t="s">
        <v>623</v>
      </c>
    </row>
    <row r="365" spans="1:6" s="353" customFormat="1">
      <c r="A365" s="517">
        <v>44483</v>
      </c>
      <c r="B365" s="215" t="s">
        <v>9</v>
      </c>
      <c r="C365" s="518">
        <v>85000</v>
      </c>
      <c r="D365" s="424"/>
      <c r="E365" s="752">
        <f t="shared" si="9"/>
        <v>25292323</v>
      </c>
      <c r="F365" s="520" t="s">
        <v>611</v>
      </c>
    </row>
    <row r="366" spans="1:6" s="353" customFormat="1">
      <c r="A366" s="517">
        <v>44487</v>
      </c>
      <c r="B366" s="215" t="s">
        <v>9</v>
      </c>
      <c r="C366" s="518">
        <v>1275000</v>
      </c>
      <c r="D366" s="424"/>
      <c r="E366" s="752">
        <f t="shared" si="9"/>
        <v>26567323</v>
      </c>
      <c r="F366" s="520" t="s">
        <v>611</v>
      </c>
    </row>
    <row r="367" spans="1:6" s="353" customFormat="1">
      <c r="A367" s="517">
        <v>44489</v>
      </c>
      <c r="B367" s="215" t="s">
        <v>9</v>
      </c>
      <c r="C367" s="518">
        <v>20000</v>
      </c>
      <c r="D367" s="424"/>
      <c r="E367" s="752">
        <f t="shared" si="9"/>
        <v>26587323</v>
      </c>
      <c r="F367" s="520" t="s">
        <v>626</v>
      </c>
    </row>
    <row r="368" spans="1:6" s="353" customFormat="1">
      <c r="A368" s="517">
        <v>44489</v>
      </c>
      <c r="B368" s="215" t="s">
        <v>9</v>
      </c>
      <c r="C368" s="518">
        <v>20000</v>
      </c>
      <c r="D368" s="424"/>
      <c r="E368" s="752">
        <f t="shared" si="9"/>
        <v>26607323</v>
      </c>
      <c r="F368" s="520" t="s">
        <v>627</v>
      </c>
    </row>
    <row r="369" spans="1:6" s="353" customFormat="1">
      <c r="A369" s="517">
        <v>44489</v>
      </c>
      <c r="B369" s="215" t="s">
        <v>9</v>
      </c>
      <c r="C369" s="518">
        <v>40000</v>
      </c>
      <c r="D369" s="424"/>
      <c r="E369" s="752">
        <f t="shared" si="9"/>
        <v>26647323</v>
      </c>
      <c r="F369" s="520" t="s">
        <v>611</v>
      </c>
    </row>
    <row r="370" spans="1:6" s="353" customFormat="1">
      <c r="A370" s="517">
        <v>44491</v>
      </c>
      <c r="B370" s="215" t="s">
        <v>9</v>
      </c>
      <c r="C370" s="518">
        <v>260000</v>
      </c>
      <c r="D370" s="424"/>
      <c r="E370" s="752">
        <f t="shared" si="9"/>
        <v>26907323</v>
      </c>
      <c r="F370" s="520" t="s">
        <v>611</v>
      </c>
    </row>
    <row r="371" spans="1:6" s="353" customFormat="1">
      <c r="A371" s="517">
        <v>44494</v>
      </c>
      <c r="B371" s="215" t="s">
        <v>9</v>
      </c>
      <c r="C371" s="518">
        <v>90000</v>
      </c>
      <c r="D371" s="424"/>
      <c r="E371" s="752">
        <f t="shared" si="9"/>
        <v>26997323</v>
      </c>
      <c r="F371" s="520" t="s">
        <v>611</v>
      </c>
    </row>
    <row r="372" spans="1:6" s="353" customFormat="1">
      <c r="A372" s="517">
        <v>44496</v>
      </c>
      <c r="B372" s="215" t="s">
        <v>9</v>
      </c>
      <c r="C372" s="518">
        <v>1280000</v>
      </c>
      <c r="D372" s="424"/>
      <c r="E372" s="752">
        <f t="shared" si="9"/>
        <v>28277323</v>
      </c>
      <c r="F372" s="520" t="s">
        <v>611</v>
      </c>
    </row>
    <row r="373" spans="1:6" s="353" customFormat="1">
      <c r="A373" s="517">
        <v>44496</v>
      </c>
      <c r="B373" s="215" t="s">
        <v>9</v>
      </c>
      <c r="C373" s="518">
        <v>100000</v>
      </c>
      <c r="D373" s="424"/>
      <c r="E373" s="752">
        <f t="shared" si="9"/>
        <v>28377323</v>
      </c>
      <c r="F373" s="520" t="s">
        <v>622</v>
      </c>
    </row>
    <row r="374" spans="1:6" s="353" customFormat="1">
      <c r="A374" s="517">
        <v>44497</v>
      </c>
      <c r="B374" s="215" t="s">
        <v>9</v>
      </c>
      <c r="C374" s="518">
        <v>50000</v>
      </c>
      <c r="D374" s="424"/>
      <c r="E374" s="752">
        <f t="shared" si="9"/>
        <v>28427323</v>
      </c>
      <c r="F374" s="520" t="s">
        <v>611</v>
      </c>
    </row>
    <row r="375" spans="1:6" s="353" customFormat="1">
      <c r="A375" s="517">
        <v>44498</v>
      </c>
      <c r="B375" s="215" t="s">
        <v>9</v>
      </c>
      <c r="C375" s="518">
        <v>30000</v>
      </c>
      <c r="D375" s="424"/>
      <c r="E375" s="752">
        <f t="shared" si="9"/>
        <v>28457323</v>
      </c>
      <c r="F375" s="520" t="s">
        <v>647</v>
      </c>
    </row>
    <row r="376" spans="1:6" s="353" customFormat="1">
      <c r="A376" s="517">
        <v>44498</v>
      </c>
      <c r="B376" s="215" t="s">
        <v>9</v>
      </c>
      <c r="C376" s="518">
        <v>10000</v>
      </c>
      <c r="D376" s="424"/>
      <c r="E376" s="752">
        <f t="shared" si="9"/>
        <v>28467323</v>
      </c>
      <c r="F376" s="520" t="s">
        <v>629</v>
      </c>
    </row>
    <row r="377" spans="1:6" s="353" customFormat="1">
      <c r="A377" s="517">
        <v>44498</v>
      </c>
      <c r="B377" s="215" t="s">
        <v>9</v>
      </c>
      <c r="C377" s="518">
        <v>20000</v>
      </c>
      <c r="D377" s="424"/>
      <c r="E377" s="752">
        <f t="shared" si="9"/>
        <v>28487323</v>
      </c>
      <c r="F377" s="520" t="s">
        <v>648</v>
      </c>
    </row>
    <row r="378" spans="1:6" s="353" customFormat="1">
      <c r="A378" s="517">
        <v>44498</v>
      </c>
      <c r="B378" s="215" t="s">
        <v>9</v>
      </c>
      <c r="C378" s="518">
        <v>15000</v>
      </c>
      <c r="D378" s="424"/>
      <c r="E378" s="752">
        <f t="shared" si="9"/>
        <v>28502323</v>
      </c>
      <c r="F378" s="520" t="s">
        <v>611</v>
      </c>
    </row>
    <row r="379" spans="1:6" s="353" customFormat="1">
      <c r="A379" s="517">
        <v>44499</v>
      </c>
      <c r="B379" s="215" t="s">
        <v>9</v>
      </c>
      <c r="C379" s="518">
        <v>100000</v>
      </c>
      <c r="D379" s="424"/>
      <c r="E379" s="752">
        <f t="shared" si="9"/>
        <v>28602323</v>
      </c>
      <c r="F379" s="520" t="s">
        <v>649</v>
      </c>
    </row>
    <row r="380" spans="1:6" s="353" customFormat="1">
      <c r="A380" s="517">
        <v>44499</v>
      </c>
      <c r="B380" s="147" t="s">
        <v>187</v>
      </c>
      <c r="D380" s="519">
        <v>47410</v>
      </c>
      <c r="E380" s="752">
        <f t="shared" si="9"/>
        <v>28554913</v>
      </c>
      <c r="F380" s="225" t="s">
        <v>512</v>
      </c>
    </row>
    <row r="381" spans="1:6" s="353" customFormat="1" ht="17.25" thickBot="1">
      <c r="A381" s="53"/>
      <c r="B381" s="157" t="s">
        <v>652</v>
      </c>
      <c r="C381" s="516">
        <f>SUM(C347:C379,C346)</f>
        <v>5330000</v>
      </c>
      <c r="D381" s="424">
        <f>SUM(D346:D380)</f>
        <v>6350520</v>
      </c>
      <c r="E381" s="749"/>
      <c r="F381" s="338"/>
    </row>
    <row r="382" spans="1:6" s="353" customFormat="1">
      <c r="A382" s="539" t="s">
        <v>681</v>
      </c>
      <c r="B382" s="425" t="s">
        <v>9</v>
      </c>
      <c r="C382" s="528">
        <v>30000</v>
      </c>
      <c r="D382" s="528"/>
      <c r="E382" s="754">
        <f>E380+C382-D382</f>
        <v>28584913</v>
      </c>
      <c r="F382" s="541" t="s">
        <v>610</v>
      </c>
    </row>
    <row r="383" spans="1:6" s="353" customFormat="1">
      <c r="A383" s="540" t="s">
        <v>681</v>
      </c>
      <c r="B383" s="215" t="s">
        <v>9</v>
      </c>
      <c r="C383" s="527">
        <v>10000</v>
      </c>
      <c r="D383" s="527"/>
      <c r="E383" s="755">
        <f t="shared" ref="E383:E425" si="10">E382+C383-D383</f>
        <v>28594913</v>
      </c>
      <c r="F383" s="542" t="s">
        <v>683</v>
      </c>
    </row>
    <row r="384" spans="1:6" s="353" customFormat="1">
      <c r="A384" s="540" t="s">
        <v>681</v>
      </c>
      <c r="B384" s="215" t="s">
        <v>9</v>
      </c>
      <c r="C384" s="527">
        <v>50000</v>
      </c>
      <c r="D384" s="527"/>
      <c r="E384" s="755">
        <f t="shared" si="10"/>
        <v>28644913</v>
      </c>
      <c r="F384" s="542" t="s">
        <v>684</v>
      </c>
    </row>
    <row r="385" spans="1:6" s="353" customFormat="1">
      <c r="A385" s="540" t="s">
        <v>681</v>
      </c>
      <c r="B385" s="215" t="s">
        <v>9</v>
      </c>
      <c r="C385" s="527">
        <v>14065</v>
      </c>
      <c r="D385" s="527"/>
      <c r="E385" s="755">
        <f t="shared" si="10"/>
        <v>28658978</v>
      </c>
      <c r="F385" s="542" t="s">
        <v>611</v>
      </c>
    </row>
    <row r="386" spans="1:6" s="353" customFormat="1">
      <c r="A386" s="540" t="s">
        <v>681</v>
      </c>
      <c r="B386" s="215" t="s">
        <v>9</v>
      </c>
      <c r="C386" s="527">
        <v>30000</v>
      </c>
      <c r="D386" s="527"/>
      <c r="E386" s="755">
        <f t="shared" si="10"/>
        <v>28688978</v>
      </c>
      <c r="F386" s="542" t="s">
        <v>685</v>
      </c>
    </row>
    <row r="387" spans="1:6" s="353" customFormat="1">
      <c r="A387" s="540" t="s">
        <v>681</v>
      </c>
      <c r="B387" s="215" t="s">
        <v>9</v>
      </c>
      <c r="C387" s="527">
        <v>10000</v>
      </c>
      <c r="D387" s="527"/>
      <c r="E387" s="755">
        <f t="shared" si="10"/>
        <v>28698978</v>
      </c>
      <c r="F387" s="542" t="s">
        <v>612</v>
      </c>
    </row>
    <row r="388" spans="1:6" s="353" customFormat="1">
      <c r="A388" s="540" t="s">
        <v>681</v>
      </c>
      <c r="B388" s="215" t="s">
        <v>9</v>
      </c>
      <c r="C388" s="527">
        <v>20000</v>
      </c>
      <c r="D388" s="527"/>
      <c r="E388" s="755">
        <f t="shared" si="10"/>
        <v>28718978</v>
      </c>
      <c r="F388" s="542" t="s">
        <v>682</v>
      </c>
    </row>
    <row r="389" spans="1:6" s="353" customFormat="1">
      <c r="A389" s="540" t="s">
        <v>680</v>
      </c>
      <c r="B389" s="215" t="s">
        <v>9</v>
      </c>
      <c r="C389" s="527">
        <v>325765</v>
      </c>
      <c r="D389" s="527"/>
      <c r="E389" s="755">
        <f t="shared" si="10"/>
        <v>29044743</v>
      </c>
      <c r="F389" s="542" t="s">
        <v>611</v>
      </c>
    </row>
    <row r="390" spans="1:6" s="353" customFormat="1">
      <c r="A390" s="540" t="s">
        <v>679</v>
      </c>
      <c r="B390" s="215" t="s">
        <v>9</v>
      </c>
      <c r="C390" s="527">
        <v>100000</v>
      </c>
      <c r="D390" s="527"/>
      <c r="E390" s="755">
        <f t="shared" si="10"/>
        <v>29144743</v>
      </c>
      <c r="F390" s="542" t="s">
        <v>614</v>
      </c>
    </row>
    <row r="391" spans="1:6" s="353" customFormat="1">
      <c r="A391" s="540" t="s">
        <v>679</v>
      </c>
      <c r="B391" s="147" t="s">
        <v>20</v>
      </c>
      <c r="C391" s="527"/>
      <c r="D391" s="527">
        <v>4000000</v>
      </c>
      <c r="E391" s="755">
        <f t="shared" si="10"/>
        <v>25144743</v>
      </c>
      <c r="F391" s="542" t="s">
        <v>646</v>
      </c>
    </row>
    <row r="392" spans="1:6" s="353" customFormat="1">
      <c r="A392" s="540" t="s">
        <v>679</v>
      </c>
      <c r="B392" s="215" t="s">
        <v>9</v>
      </c>
      <c r="C392" s="527">
        <v>100000</v>
      </c>
      <c r="D392" s="527"/>
      <c r="E392" s="755">
        <f t="shared" si="10"/>
        <v>25244743</v>
      </c>
      <c r="F392" s="542" t="s">
        <v>613</v>
      </c>
    </row>
    <row r="393" spans="1:6" s="353" customFormat="1">
      <c r="A393" s="540" t="s">
        <v>679</v>
      </c>
      <c r="B393" s="147" t="s">
        <v>187</v>
      </c>
      <c r="C393" s="527"/>
      <c r="D393" s="527">
        <v>55000</v>
      </c>
      <c r="E393" s="755">
        <f t="shared" si="10"/>
        <v>25189743</v>
      </c>
      <c r="F393" s="542" t="s">
        <v>615</v>
      </c>
    </row>
    <row r="394" spans="1:6" s="353" customFormat="1">
      <c r="A394" s="540" t="s">
        <v>679</v>
      </c>
      <c r="B394" s="147" t="s">
        <v>20</v>
      </c>
      <c r="C394" s="527"/>
      <c r="D394" s="527">
        <v>365500</v>
      </c>
      <c r="E394" s="755">
        <f t="shared" si="10"/>
        <v>24824243</v>
      </c>
      <c r="F394" s="542" t="s">
        <v>687</v>
      </c>
    </row>
    <row r="395" spans="1:6" s="353" customFormat="1">
      <c r="A395" s="540" t="s">
        <v>678</v>
      </c>
      <c r="B395" s="215" t="s">
        <v>9</v>
      </c>
      <c r="C395" s="527">
        <v>10000</v>
      </c>
      <c r="D395" s="527"/>
      <c r="E395" s="755">
        <f t="shared" si="10"/>
        <v>24834243</v>
      </c>
      <c r="F395" s="542" t="s">
        <v>623</v>
      </c>
    </row>
    <row r="396" spans="1:6" s="353" customFormat="1">
      <c r="A396" s="540" t="s">
        <v>677</v>
      </c>
      <c r="B396" s="215" t="s">
        <v>9</v>
      </c>
      <c r="C396" s="527">
        <v>489775</v>
      </c>
      <c r="D396" s="527"/>
      <c r="E396" s="755">
        <f t="shared" si="10"/>
        <v>25324018</v>
      </c>
      <c r="F396" s="542" t="s">
        <v>611</v>
      </c>
    </row>
    <row r="397" spans="1:6" s="353" customFormat="1">
      <c r="A397" s="540" t="s">
        <v>676</v>
      </c>
      <c r="B397" s="215" t="s">
        <v>9</v>
      </c>
      <c r="C397" s="527">
        <v>50000</v>
      </c>
      <c r="D397" s="527"/>
      <c r="E397" s="755">
        <f t="shared" si="10"/>
        <v>25374018</v>
      </c>
      <c r="F397" s="542" t="s">
        <v>618</v>
      </c>
    </row>
    <row r="398" spans="1:6" s="353" customFormat="1">
      <c r="A398" s="540" t="s">
        <v>676</v>
      </c>
      <c r="B398" s="215" t="s">
        <v>9</v>
      </c>
      <c r="C398" s="527">
        <v>10000</v>
      </c>
      <c r="D398" s="527"/>
      <c r="E398" s="755">
        <f t="shared" si="10"/>
        <v>25384018</v>
      </c>
      <c r="F398" s="542" t="s">
        <v>619</v>
      </c>
    </row>
    <row r="399" spans="1:6" s="353" customFormat="1">
      <c r="A399" s="540" t="s">
        <v>676</v>
      </c>
      <c r="B399" s="215" t="s">
        <v>9</v>
      </c>
      <c r="C399" s="527">
        <v>10000</v>
      </c>
      <c r="D399" s="527"/>
      <c r="E399" s="755">
        <f t="shared" si="10"/>
        <v>25394018</v>
      </c>
      <c r="F399" s="542" t="s">
        <v>621</v>
      </c>
    </row>
    <row r="400" spans="1:6" s="353" customFormat="1">
      <c r="A400" s="540" t="s">
        <v>676</v>
      </c>
      <c r="B400" s="215" t="s">
        <v>9</v>
      </c>
      <c r="C400" s="527">
        <v>39450</v>
      </c>
      <c r="D400" s="527"/>
      <c r="E400" s="755">
        <f t="shared" si="10"/>
        <v>25433468</v>
      </c>
      <c r="F400" s="542" t="s">
        <v>611</v>
      </c>
    </row>
    <row r="401" spans="1:6" s="353" customFormat="1">
      <c r="A401" s="540" t="s">
        <v>675</v>
      </c>
      <c r="B401" s="215" t="s">
        <v>9</v>
      </c>
      <c r="C401" s="527">
        <v>78185</v>
      </c>
      <c r="D401" s="527"/>
      <c r="E401" s="755">
        <f t="shared" si="10"/>
        <v>25511653</v>
      </c>
      <c r="F401" s="542" t="s">
        <v>611</v>
      </c>
    </row>
    <row r="402" spans="1:6" s="353" customFormat="1">
      <c r="A402" s="540" t="s">
        <v>675</v>
      </c>
      <c r="B402" s="147" t="s">
        <v>20</v>
      </c>
      <c r="C402" s="393"/>
      <c r="D402" s="527">
        <v>1471000</v>
      </c>
      <c r="E402" s="755">
        <f t="shared" si="10"/>
        <v>24040653</v>
      </c>
      <c r="F402" s="542" t="s">
        <v>688</v>
      </c>
    </row>
    <row r="403" spans="1:6" s="353" customFormat="1">
      <c r="A403" s="540" t="s">
        <v>674</v>
      </c>
      <c r="B403" s="215" t="s">
        <v>9</v>
      </c>
      <c r="C403" s="527">
        <v>100000</v>
      </c>
      <c r="D403" s="527"/>
      <c r="E403" s="755">
        <f t="shared" si="10"/>
        <v>24140653</v>
      </c>
      <c r="F403" s="542" t="s">
        <v>686</v>
      </c>
    </row>
    <row r="404" spans="1:6" s="353" customFormat="1">
      <c r="A404" s="540" t="s">
        <v>673</v>
      </c>
      <c r="B404" s="215" t="s">
        <v>9</v>
      </c>
      <c r="C404" s="527">
        <v>4560</v>
      </c>
      <c r="D404" s="527"/>
      <c r="E404" s="755">
        <f t="shared" si="10"/>
        <v>24145213</v>
      </c>
      <c r="F404" s="542" t="s">
        <v>611</v>
      </c>
    </row>
    <row r="405" spans="1:6" s="353" customFormat="1">
      <c r="A405" s="540" t="s">
        <v>672</v>
      </c>
      <c r="B405" s="215" t="s">
        <v>9</v>
      </c>
      <c r="C405" s="527">
        <v>1137520</v>
      </c>
      <c r="D405" s="527"/>
      <c r="E405" s="755">
        <f t="shared" si="10"/>
        <v>25282733</v>
      </c>
      <c r="F405" s="542" t="s">
        <v>611</v>
      </c>
    </row>
    <row r="406" spans="1:6" s="353" customFormat="1">
      <c r="A406" s="540" t="s">
        <v>671</v>
      </c>
      <c r="B406" s="215" t="s">
        <v>9</v>
      </c>
      <c r="C406" s="527">
        <v>9725</v>
      </c>
      <c r="D406" s="527"/>
      <c r="E406" s="755">
        <f t="shared" si="10"/>
        <v>25292458</v>
      </c>
      <c r="F406" s="542" t="s">
        <v>611</v>
      </c>
    </row>
    <row r="407" spans="1:6" s="353" customFormat="1">
      <c r="A407" s="540" t="s">
        <v>670</v>
      </c>
      <c r="B407" s="215" t="s">
        <v>9</v>
      </c>
      <c r="C407" s="527">
        <v>10000</v>
      </c>
      <c r="D407" s="527"/>
      <c r="E407" s="755">
        <f t="shared" si="10"/>
        <v>25302458</v>
      </c>
      <c r="F407" s="542" t="s">
        <v>628</v>
      </c>
    </row>
    <row r="408" spans="1:6">
      <c r="A408" s="540" t="s">
        <v>670</v>
      </c>
      <c r="B408" s="215" t="s">
        <v>9</v>
      </c>
      <c r="C408" s="527">
        <v>128625</v>
      </c>
      <c r="D408" s="527"/>
      <c r="E408" s="755">
        <f t="shared" si="10"/>
        <v>25431083</v>
      </c>
      <c r="F408" s="542" t="s">
        <v>611</v>
      </c>
    </row>
    <row r="409" spans="1:6">
      <c r="A409" s="540" t="s">
        <v>669</v>
      </c>
      <c r="B409" s="215" t="s">
        <v>9</v>
      </c>
      <c r="C409" s="527">
        <v>20000</v>
      </c>
      <c r="D409" s="527"/>
      <c r="E409" s="755">
        <f t="shared" si="10"/>
        <v>25451083</v>
      </c>
      <c r="F409" s="542" t="s">
        <v>626</v>
      </c>
    </row>
    <row r="410" spans="1:6">
      <c r="A410" s="540" t="s">
        <v>669</v>
      </c>
      <c r="B410" s="215" t="s">
        <v>9</v>
      </c>
      <c r="C410" s="527">
        <v>20000</v>
      </c>
      <c r="D410" s="527"/>
      <c r="E410" s="755">
        <f t="shared" si="10"/>
        <v>25471083</v>
      </c>
      <c r="F410" s="542" t="s">
        <v>627</v>
      </c>
    </row>
    <row r="411" spans="1:6">
      <c r="A411" s="540" t="s">
        <v>669</v>
      </c>
      <c r="B411" s="215" t="s">
        <v>9</v>
      </c>
      <c r="C411" s="527">
        <v>100000</v>
      </c>
      <c r="D411" s="527"/>
      <c r="E411" s="755">
        <f t="shared" si="10"/>
        <v>25571083</v>
      </c>
      <c r="F411" s="542" t="s">
        <v>622</v>
      </c>
    </row>
    <row r="412" spans="1:6">
      <c r="A412" s="540" t="s">
        <v>669</v>
      </c>
      <c r="B412" s="215" t="s">
        <v>9</v>
      </c>
      <c r="C412" s="527">
        <v>9505</v>
      </c>
      <c r="D412" s="527"/>
      <c r="E412" s="755">
        <f t="shared" si="10"/>
        <v>25580588</v>
      </c>
      <c r="F412" s="542" t="s">
        <v>611</v>
      </c>
    </row>
    <row r="413" spans="1:6">
      <c r="A413" s="540" t="s">
        <v>668</v>
      </c>
      <c r="B413" s="215" t="s">
        <v>9</v>
      </c>
      <c r="C413" s="527">
        <v>345765</v>
      </c>
      <c r="D413" s="527"/>
      <c r="E413" s="755">
        <f t="shared" si="10"/>
        <v>25926353</v>
      </c>
      <c r="F413" s="542" t="s">
        <v>611</v>
      </c>
    </row>
    <row r="414" spans="1:6">
      <c r="A414" s="540" t="s">
        <v>667</v>
      </c>
      <c r="B414" s="215" t="s">
        <v>9</v>
      </c>
      <c r="C414" s="527">
        <v>9725</v>
      </c>
      <c r="D414" s="527"/>
      <c r="E414" s="755">
        <f t="shared" si="10"/>
        <v>25936078</v>
      </c>
      <c r="F414" s="542" t="s">
        <v>611</v>
      </c>
    </row>
    <row r="415" spans="1:6">
      <c r="A415" s="540" t="s">
        <v>666</v>
      </c>
      <c r="B415" s="215" t="s">
        <v>9</v>
      </c>
      <c r="C415" s="527">
        <v>30000</v>
      </c>
      <c r="D415" s="527"/>
      <c r="E415" s="755">
        <f t="shared" si="10"/>
        <v>25966078</v>
      </c>
      <c r="F415" s="542" t="s">
        <v>685</v>
      </c>
    </row>
    <row r="416" spans="1:6">
      <c r="A416" s="540" t="s">
        <v>665</v>
      </c>
      <c r="B416" s="215" t="s">
        <v>9</v>
      </c>
      <c r="C416" s="527">
        <v>10000</v>
      </c>
      <c r="D416" s="527"/>
      <c r="E416" s="755">
        <f t="shared" si="10"/>
        <v>25976078</v>
      </c>
      <c r="F416" s="542" t="s">
        <v>629</v>
      </c>
    </row>
    <row r="417" spans="1:6">
      <c r="A417" s="540" t="s">
        <v>665</v>
      </c>
      <c r="B417" s="215" t="s">
        <v>9</v>
      </c>
      <c r="C417" s="527">
        <v>1246740</v>
      </c>
      <c r="D417" s="527"/>
      <c r="E417" s="755">
        <f t="shared" si="10"/>
        <v>27222818</v>
      </c>
      <c r="F417" s="542" t="s">
        <v>611</v>
      </c>
    </row>
    <row r="418" spans="1:6">
      <c r="A418" s="540" t="s">
        <v>665</v>
      </c>
      <c r="B418" s="215" t="s">
        <v>9</v>
      </c>
      <c r="C418" s="527">
        <v>10000</v>
      </c>
      <c r="D418" s="527"/>
      <c r="E418" s="755">
        <f t="shared" si="10"/>
        <v>27232818</v>
      </c>
      <c r="F418" s="542" t="s">
        <v>628</v>
      </c>
    </row>
    <row r="419" spans="1:6" s="353" customFormat="1">
      <c r="A419" s="540" t="s">
        <v>665</v>
      </c>
      <c r="B419" s="215" t="s">
        <v>9</v>
      </c>
      <c r="C419" s="527">
        <v>500000</v>
      </c>
      <c r="D419" s="527"/>
      <c r="E419" s="755">
        <f t="shared" si="10"/>
        <v>27732818</v>
      </c>
      <c r="F419" s="542" t="s">
        <v>690</v>
      </c>
    </row>
    <row r="420" spans="1:6" s="353" customFormat="1">
      <c r="A420" s="540" t="s">
        <v>665</v>
      </c>
      <c r="B420" s="215" t="s">
        <v>9</v>
      </c>
      <c r="C420" s="527">
        <v>1000000</v>
      </c>
      <c r="D420" s="527"/>
      <c r="E420" s="755">
        <f t="shared" si="10"/>
        <v>28732818</v>
      </c>
      <c r="F420" s="542" t="s">
        <v>689</v>
      </c>
    </row>
    <row r="421" spans="1:6">
      <c r="A421" s="540" t="s">
        <v>664</v>
      </c>
      <c r="B421" s="215" t="s">
        <v>9</v>
      </c>
      <c r="C421" s="527">
        <v>50000</v>
      </c>
      <c r="D421" s="527"/>
      <c r="E421" s="755">
        <f t="shared" si="10"/>
        <v>28782818</v>
      </c>
      <c r="F421" s="542" t="s">
        <v>684</v>
      </c>
    </row>
    <row r="422" spans="1:6">
      <c r="A422" s="540" t="s">
        <v>664</v>
      </c>
      <c r="B422" s="215" t="s">
        <v>9</v>
      </c>
      <c r="C422" s="527">
        <v>10000</v>
      </c>
      <c r="D422" s="527"/>
      <c r="E422" s="755">
        <f t="shared" si="10"/>
        <v>28792818</v>
      </c>
      <c r="F422" s="542" t="s">
        <v>683</v>
      </c>
    </row>
    <row r="423" spans="1:6">
      <c r="A423" s="540" t="s">
        <v>664</v>
      </c>
      <c r="B423" s="215" t="s">
        <v>9</v>
      </c>
      <c r="C423" s="527">
        <v>18900</v>
      </c>
      <c r="D423" s="527"/>
      <c r="E423" s="755">
        <f t="shared" si="10"/>
        <v>28811718</v>
      </c>
      <c r="F423" s="542" t="s">
        <v>648</v>
      </c>
    </row>
    <row r="424" spans="1:6">
      <c r="A424" s="540" t="s">
        <v>664</v>
      </c>
      <c r="B424" s="215" t="s">
        <v>9</v>
      </c>
      <c r="C424" s="527">
        <v>20000</v>
      </c>
      <c r="D424" s="527"/>
      <c r="E424" s="755">
        <f t="shared" si="10"/>
        <v>28831718</v>
      </c>
      <c r="F424" s="542" t="s">
        <v>682</v>
      </c>
    </row>
    <row r="425" spans="1:6">
      <c r="A425" s="540" t="s">
        <v>664</v>
      </c>
      <c r="B425" s="215" t="s">
        <v>9</v>
      </c>
      <c r="C425" s="527">
        <v>30000</v>
      </c>
      <c r="D425" s="527"/>
      <c r="E425" s="755">
        <f t="shared" si="10"/>
        <v>28861718</v>
      </c>
      <c r="F425" s="542" t="s">
        <v>647</v>
      </c>
    </row>
    <row r="426" spans="1:6" s="353" customFormat="1" ht="17.25" thickBot="1">
      <c r="A426" s="548"/>
      <c r="B426" s="157" t="s">
        <v>255</v>
      </c>
      <c r="C426" s="552">
        <f>SUM(C382:C425)</f>
        <v>6198305</v>
      </c>
      <c r="D426" s="552">
        <f>SUM(D382:D425)</f>
        <v>5891500</v>
      </c>
      <c r="E426" s="752"/>
      <c r="F426" s="553"/>
    </row>
    <row r="427" spans="1:6" s="353" customFormat="1" ht="16.5" customHeight="1">
      <c r="A427" s="554">
        <v>44531</v>
      </c>
      <c r="B427" s="425" t="s">
        <v>9</v>
      </c>
      <c r="C427" s="497">
        <v>30000</v>
      </c>
      <c r="D427" s="555"/>
      <c r="E427" s="754">
        <f>E425+C427-D427</f>
        <v>28891718</v>
      </c>
      <c r="F427" s="499" t="s">
        <v>610</v>
      </c>
    </row>
    <row r="428" spans="1:6" s="353" customFormat="1" ht="16.5" customHeight="1">
      <c r="A428" s="500">
        <v>44531</v>
      </c>
      <c r="B428" s="215" t="s">
        <v>9</v>
      </c>
      <c r="C428" s="495">
        <v>68790</v>
      </c>
      <c r="D428" s="544"/>
      <c r="E428" s="755">
        <f t="shared" ref="E428:E459" si="11">E427+C428-D428</f>
        <v>28960508</v>
      </c>
      <c r="F428" s="501" t="s">
        <v>611</v>
      </c>
    </row>
    <row r="429" spans="1:6" s="353" customFormat="1" ht="16.5" customHeight="1">
      <c r="A429" s="500">
        <v>44532</v>
      </c>
      <c r="B429" s="215" t="s">
        <v>9</v>
      </c>
      <c r="C429" s="495">
        <v>59175</v>
      </c>
      <c r="D429" s="544"/>
      <c r="E429" s="755">
        <f t="shared" si="11"/>
        <v>29019683</v>
      </c>
      <c r="F429" s="501" t="s">
        <v>611</v>
      </c>
    </row>
    <row r="430" spans="1:6" s="353" customFormat="1" ht="16.5" customHeight="1">
      <c r="A430" s="500">
        <v>44532</v>
      </c>
      <c r="B430" s="215" t="s">
        <v>9</v>
      </c>
      <c r="C430" s="495">
        <v>10000</v>
      </c>
      <c r="D430" s="544"/>
      <c r="E430" s="755">
        <f t="shared" si="11"/>
        <v>29029683</v>
      </c>
      <c r="F430" s="501" t="s">
        <v>612</v>
      </c>
    </row>
    <row r="431" spans="1:6" s="353" customFormat="1" ht="16.5" customHeight="1">
      <c r="A431" s="500">
        <v>44533</v>
      </c>
      <c r="B431" s="215" t="s">
        <v>9</v>
      </c>
      <c r="C431" s="495">
        <v>60000</v>
      </c>
      <c r="D431" s="544"/>
      <c r="E431" s="755">
        <f t="shared" si="11"/>
        <v>29089683</v>
      </c>
      <c r="F431" s="501" t="s">
        <v>721</v>
      </c>
    </row>
    <row r="432" spans="1:6" s="353" customFormat="1" ht="16.5" customHeight="1">
      <c r="A432" s="500">
        <v>44533</v>
      </c>
      <c r="B432" s="215" t="s">
        <v>9</v>
      </c>
      <c r="C432" s="495">
        <v>10000</v>
      </c>
      <c r="D432" s="544"/>
      <c r="E432" s="755">
        <f t="shared" si="11"/>
        <v>29099683</v>
      </c>
      <c r="F432" s="501" t="s">
        <v>722</v>
      </c>
    </row>
    <row r="433" spans="1:11" s="353" customFormat="1" ht="16.5" customHeight="1">
      <c r="A433" s="500">
        <v>44533</v>
      </c>
      <c r="B433" s="215" t="s">
        <v>9</v>
      </c>
      <c r="C433" s="495">
        <v>300000</v>
      </c>
      <c r="D433" s="544"/>
      <c r="E433" s="755">
        <f t="shared" si="11"/>
        <v>29399683</v>
      </c>
      <c r="F433" s="501" t="s">
        <v>720</v>
      </c>
      <c r="K433" s="569"/>
    </row>
    <row r="434" spans="1:11" s="353" customFormat="1" ht="16.5" customHeight="1">
      <c r="A434" s="500">
        <v>44533</v>
      </c>
      <c r="B434" s="215" t="s">
        <v>9</v>
      </c>
      <c r="C434" s="495">
        <v>291095</v>
      </c>
      <c r="D434" s="544"/>
      <c r="E434" s="755">
        <f t="shared" si="11"/>
        <v>29690778</v>
      </c>
      <c r="F434" s="501" t="s">
        <v>611</v>
      </c>
    </row>
    <row r="435" spans="1:11" s="353" customFormat="1" ht="16.5" customHeight="1">
      <c r="A435" s="500">
        <v>44535</v>
      </c>
      <c r="B435" s="215" t="s">
        <v>9</v>
      </c>
      <c r="C435" s="495">
        <v>100000</v>
      </c>
      <c r="D435" s="544"/>
      <c r="E435" s="755">
        <f t="shared" si="11"/>
        <v>29790778</v>
      </c>
      <c r="F435" s="501" t="s">
        <v>613</v>
      </c>
    </row>
    <row r="436" spans="1:11" s="353" customFormat="1" ht="16.5" customHeight="1">
      <c r="A436" s="500">
        <v>44536</v>
      </c>
      <c r="B436" s="215" t="s">
        <v>9</v>
      </c>
      <c r="C436" s="495">
        <v>10000</v>
      </c>
      <c r="D436" s="544"/>
      <c r="E436" s="755">
        <f t="shared" si="11"/>
        <v>29800778</v>
      </c>
      <c r="F436" s="501" t="s">
        <v>623</v>
      </c>
    </row>
    <row r="437" spans="1:11" s="353" customFormat="1" ht="16.5" customHeight="1">
      <c r="A437" s="500">
        <v>44536</v>
      </c>
      <c r="B437" s="215" t="s">
        <v>9</v>
      </c>
      <c r="C437" s="495">
        <v>100000</v>
      </c>
      <c r="D437" s="544"/>
      <c r="E437" s="755">
        <f t="shared" si="11"/>
        <v>29900778</v>
      </c>
      <c r="F437" s="501" t="s">
        <v>614</v>
      </c>
      <c r="I437" s="569">
        <f>SUM(C427,C430:C432,C435:C436,C437,C441:C445,C448,C451:C452,C454,C456,C458,C460,C464,C466:C467,C468,C471:C473,C476)</f>
        <v>1060000</v>
      </c>
    </row>
    <row r="438" spans="1:11" s="353" customFormat="1" ht="16.5" customHeight="1">
      <c r="A438" s="500">
        <v>44536</v>
      </c>
      <c r="B438" s="215" t="s">
        <v>9</v>
      </c>
      <c r="C438" s="544"/>
      <c r="D438" s="495">
        <v>55000</v>
      </c>
      <c r="E438" s="755">
        <f t="shared" si="11"/>
        <v>29845778</v>
      </c>
      <c r="F438" s="501" t="s">
        <v>615</v>
      </c>
    </row>
    <row r="439" spans="1:11" s="353" customFormat="1" ht="16.5" customHeight="1">
      <c r="A439" s="500">
        <v>44538</v>
      </c>
      <c r="B439" s="215" t="s">
        <v>9</v>
      </c>
      <c r="C439" s="495">
        <v>489775</v>
      </c>
      <c r="D439" s="544"/>
      <c r="E439" s="755">
        <f t="shared" si="11"/>
        <v>30335553</v>
      </c>
      <c r="F439" s="501" t="s">
        <v>611</v>
      </c>
    </row>
    <row r="440" spans="1:11" s="353" customFormat="1" ht="16.5" customHeight="1">
      <c r="A440" s="500">
        <v>44539</v>
      </c>
      <c r="B440" s="215" t="s">
        <v>9</v>
      </c>
      <c r="C440" s="495">
        <v>19670</v>
      </c>
      <c r="D440" s="544"/>
      <c r="E440" s="755">
        <f t="shared" si="11"/>
        <v>30355223</v>
      </c>
      <c r="F440" s="501" t="s">
        <v>611</v>
      </c>
    </row>
    <row r="441" spans="1:11" s="353" customFormat="1" ht="16.5" customHeight="1">
      <c r="A441" s="500">
        <v>44540</v>
      </c>
      <c r="B441" s="215" t="s">
        <v>9</v>
      </c>
      <c r="C441" s="495">
        <v>50000</v>
      </c>
      <c r="D441" s="544"/>
      <c r="E441" s="755">
        <f t="shared" si="11"/>
        <v>30405223</v>
      </c>
      <c r="F441" s="501" t="s">
        <v>618</v>
      </c>
    </row>
    <row r="442" spans="1:11" s="353" customFormat="1" ht="16.5" customHeight="1">
      <c r="A442" s="500">
        <v>44540</v>
      </c>
      <c r="B442" s="215" t="s">
        <v>9</v>
      </c>
      <c r="C442" s="495">
        <v>10000</v>
      </c>
      <c r="D442" s="544"/>
      <c r="E442" s="755">
        <f t="shared" si="11"/>
        <v>30415223</v>
      </c>
      <c r="F442" s="501" t="s">
        <v>619</v>
      </c>
    </row>
    <row r="443" spans="1:11" s="353" customFormat="1" ht="16.5" customHeight="1">
      <c r="A443" s="500">
        <v>44540</v>
      </c>
      <c r="B443" s="215" t="s">
        <v>9</v>
      </c>
      <c r="C443" s="495">
        <v>10000</v>
      </c>
      <c r="D443" s="544"/>
      <c r="E443" s="755">
        <f t="shared" si="11"/>
        <v>30425223</v>
      </c>
      <c r="F443" s="501" t="s">
        <v>621</v>
      </c>
    </row>
    <row r="444" spans="1:11" s="353" customFormat="1" ht="16.5" customHeight="1">
      <c r="A444" s="500">
        <v>44540</v>
      </c>
      <c r="B444" s="215" t="s">
        <v>9</v>
      </c>
      <c r="C444" s="495">
        <v>20000</v>
      </c>
      <c r="D444" s="544"/>
      <c r="E444" s="755">
        <f t="shared" si="11"/>
        <v>30445223</v>
      </c>
      <c r="F444" s="501" t="s">
        <v>620</v>
      </c>
    </row>
    <row r="445" spans="1:11" s="353" customFormat="1" ht="16.5" customHeight="1">
      <c r="A445" s="500">
        <v>44542</v>
      </c>
      <c r="B445" s="215" t="s">
        <v>9</v>
      </c>
      <c r="C445" s="495">
        <v>10000</v>
      </c>
      <c r="D445" s="544"/>
      <c r="E445" s="755">
        <f t="shared" si="11"/>
        <v>30455223</v>
      </c>
      <c r="F445" s="501" t="s">
        <v>710</v>
      </c>
    </row>
    <row r="446" spans="1:11" s="353" customFormat="1" ht="16.5" customHeight="1">
      <c r="A446" s="500">
        <v>44543</v>
      </c>
      <c r="B446" s="215" t="s">
        <v>9</v>
      </c>
      <c r="C446" s="495">
        <v>97690</v>
      </c>
      <c r="D446" s="544"/>
      <c r="E446" s="755">
        <f t="shared" si="11"/>
        <v>30552913</v>
      </c>
      <c r="F446" s="501" t="s">
        <v>611</v>
      </c>
    </row>
    <row r="447" spans="1:11" s="353" customFormat="1" ht="16.5" customHeight="1">
      <c r="A447" s="500">
        <v>44545</v>
      </c>
      <c r="B447" s="215" t="s">
        <v>9</v>
      </c>
      <c r="C447" s="495">
        <v>4725</v>
      </c>
      <c r="D447" s="544"/>
      <c r="E447" s="755">
        <f t="shared" si="11"/>
        <v>30557638</v>
      </c>
      <c r="F447" s="501" t="s">
        <v>611</v>
      </c>
    </row>
    <row r="448" spans="1:11" s="353" customFormat="1" ht="16.5" customHeight="1">
      <c r="A448" s="500">
        <v>44545</v>
      </c>
      <c r="B448" s="215" t="s">
        <v>9</v>
      </c>
      <c r="C448" s="495">
        <v>100000</v>
      </c>
      <c r="D448" s="544"/>
      <c r="E448" s="755">
        <f t="shared" si="11"/>
        <v>30657638</v>
      </c>
      <c r="F448" s="501" t="s">
        <v>711</v>
      </c>
    </row>
    <row r="449" spans="1:6" s="353" customFormat="1" ht="16.5" customHeight="1">
      <c r="A449" s="500">
        <v>44547</v>
      </c>
      <c r="B449" s="215" t="s">
        <v>9</v>
      </c>
      <c r="C449" s="495">
        <v>1247080</v>
      </c>
      <c r="D449" s="544"/>
      <c r="E449" s="755">
        <f t="shared" si="11"/>
        <v>31904718</v>
      </c>
      <c r="F449" s="501" t="s">
        <v>611</v>
      </c>
    </row>
    <row r="450" spans="1:6" s="353" customFormat="1" ht="16.5" customHeight="1">
      <c r="A450" s="500">
        <v>44548</v>
      </c>
      <c r="B450" s="215" t="s">
        <v>9</v>
      </c>
      <c r="C450" s="495">
        <v>4272</v>
      </c>
      <c r="D450" s="544"/>
      <c r="E450" s="755">
        <f t="shared" si="11"/>
        <v>31908990</v>
      </c>
      <c r="F450" s="501" t="s">
        <v>723</v>
      </c>
    </row>
    <row r="451" spans="1:6" s="353" customFormat="1" ht="16.5" customHeight="1">
      <c r="A451" s="500">
        <v>44550</v>
      </c>
      <c r="B451" s="215" t="s">
        <v>9</v>
      </c>
      <c r="C451" s="495">
        <v>20000</v>
      </c>
      <c r="D451" s="544"/>
      <c r="E451" s="755">
        <f t="shared" si="11"/>
        <v>31928990</v>
      </c>
      <c r="F451" s="501" t="s">
        <v>626</v>
      </c>
    </row>
    <row r="452" spans="1:6" s="353" customFormat="1" ht="16.5" customHeight="1">
      <c r="A452" s="500">
        <v>44550</v>
      </c>
      <c r="B452" s="215" t="s">
        <v>9</v>
      </c>
      <c r="C452" s="495">
        <v>20000</v>
      </c>
      <c r="D452" s="544"/>
      <c r="E452" s="755">
        <f t="shared" si="11"/>
        <v>31948990</v>
      </c>
      <c r="F452" s="501" t="s">
        <v>627</v>
      </c>
    </row>
    <row r="453" spans="1:6" s="353" customFormat="1" ht="16.5" customHeight="1">
      <c r="A453" s="500">
        <v>44550</v>
      </c>
      <c r="B453" s="215" t="s">
        <v>9</v>
      </c>
      <c r="C453" s="495">
        <v>48460</v>
      </c>
      <c r="D453" s="544"/>
      <c r="E453" s="755">
        <f t="shared" si="11"/>
        <v>31997450</v>
      </c>
      <c r="F453" s="501" t="s">
        <v>611</v>
      </c>
    </row>
    <row r="454" spans="1:6" s="353" customFormat="1" ht="16.5" customHeight="1">
      <c r="A454" s="500">
        <v>44551</v>
      </c>
      <c r="B454" s="215" t="s">
        <v>9</v>
      </c>
      <c r="C454" s="495">
        <v>100000</v>
      </c>
      <c r="D454" s="544"/>
      <c r="E454" s="755">
        <f t="shared" si="11"/>
        <v>32097450</v>
      </c>
      <c r="F454" s="501" t="s">
        <v>622</v>
      </c>
    </row>
    <row r="455" spans="1:6" s="353" customFormat="1" ht="16.5" customHeight="1">
      <c r="A455" s="500">
        <v>44552</v>
      </c>
      <c r="B455" s="215" t="s">
        <v>9</v>
      </c>
      <c r="C455" s="495">
        <v>256590</v>
      </c>
      <c r="D455" s="544"/>
      <c r="E455" s="755">
        <f t="shared" si="11"/>
        <v>32354040</v>
      </c>
      <c r="F455" s="501" t="s">
        <v>611</v>
      </c>
    </row>
    <row r="456" spans="1:6" s="353" customFormat="1" ht="16.5" customHeight="1">
      <c r="A456" s="500">
        <v>44552</v>
      </c>
      <c r="B456" s="215" t="s">
        <v>9</v>
      </c>
      <c r="C456" s="495">
        <v>20000</v>
      </c>
      <c r="D456" s="544"/>
      <c r="E456" s="755">
        <f t="shared" si="11"/>
        <v>32374040</v>
      </c>
      <c r="F456" s="501" t="s">
        <v>712</v>
      </c>
    </row>
    <row r="457" spans="1:6" s="353" customFormat="1" ht="16.5" customHeight="1">
      <c r="A457" s="500">
        <v>44553</v>
      </c>
      <c r="B457" s="215" t="s">
        <v>9</v>
      </c>
      <c r="C457" s="495">
        <v>79065</v>
      </c>
      <c r="D457" s="544"/>
      <c r="E457" s="755">
        <f t="shared" si="11"/>
        <v>32453105</v>
      </c>
      <c r="F457" s="501" t="s">
        <v>611</v>
      </c>
    </row>
    <row r="458" spans="1:6" s="353" customFormat="1" ht="16.5" customHeight="1">
      <c r="A458" s="500">
        <v>44554</v>
      </c>
      <c r="B458" s="215" t="s">
        <v>9</v>
      </c>
      <c r="C458" s="495">
        <v>100000</v>
      </c>
      <c r="D458" s="544"/>
      <c r="E458" s="755">
        <f t="shared" si="11"/>
        <v>32553105</v>
      </c>
      <c r="F458" s="501" t="s">
        <v>713</v>
      </c>
    </row>
    <row r="459" spans="1:6" s="353" customFormat="1" ht="16.5" customHeight="1">
      <c r="A459" s="500">
        <v>44554</v>
      </c>
      <c r="B459" s="215" t="s">
        <v>9</v>
      </c>
      <c r="C459" s="495">
        <v>19615</v>
      </c>
      <c r="D459" s="544"/>
      <c r="E459" s="755">
        <f t="shared" si="11"/>
        <v>32572720</v>
      </c>
      <c r="F459" s="501" t="s">
        <v>611</v>
      </c>
    </row>
    <row r="460" spans="1:6" s="353" customFormat="1" ht="16.5" customHeight="1">
      <c r="A460" s="500">
        <v>44554</v>
      </c>
      <c r="B460" s="215" t="s">
        <v>9</v>
      </c>
      <c r="C460" s="495">
        <v>30000</v>
      </c>
      <c r="D460" s="544"/>
      <c r="E460" s="755">
        <f t="shared" ref="E460:E476" si="12">E459+C460-D460</f>
        <v>32602720</v>
      </c>
      <c r="F460" s="501" t="s">
        <v>647</v>
      </c>
    </row>
    <row r="461" spans="1:6" s="353" customFormat="1" ht="16.5" customHeight="1">
      <c r="A461" s="500">
        <v>44555</v>
      </c>
      <c r="B461" s="215" t="s">
        <v>9</v>
      </c>
      <c r="C461" s="495">
        <v>8712</v>
      </c>
      <c r="D461" s="544"/>
      <c r="E461" s="755">
        <f t="shared" si="12"/>
        <v>32611432</v>
      </c>
      <c r="F461" s="501" t="s">
        <v>716</v>
      </c>
    </row>
    <row r="462" spans="1:6" s="353" customFormat="1" ht="16.5" customHeight="1">
      <c r="A462" s="500">
        <v>44555</v>
      </c>
      <c r="B462" s="215" t="s">
        <v>9</v>
      </c>
      <c r="C462" s="544"/>
      <c r="D462" s="495">
        <v>1210</v>
      </c>
      <c r="E462" s="755">
        <f t="shared" si="12"/>
        <v>32610222</v>
      </c>
      <c r="F462" s="501" t="s">
        <v>717</v>
      </c>
    </row>
    <row r="463" spans="1:6" s="353" customFormat="1" ht="16.5" customHeight="1">
      <c r="A463" s="500">
        <v>44555</v>
      </c>
      <c r="B463" s="215" t="s">
        <v>9</v>
      </c>
      <c r="C463" s="544"/>
      <c r="D463" s="495">
        <v>120</v>
      </c>
      <c r="E463" s="755">
        <f t="shared" si="12"/>
        <v>32610102</v>
      </c>
      <c r="F463" s="501" t="s">
        <v>718</v>
      </c>
    </row>
    <row r="464" spans="1:6" s="353" customFormat="1" ht="16.5" customHeight="1">
      <c r="A464" s="500">
        <v>44555</v>
      </c>
      <c r="B464" s="215" t="s">
        <v>9</v>
      </c>
      <c r="C464" s="495">
        <v>30000</v>
      </c>
      <c r="D464" s="544"/>
      <c r="E464" s="755">
        <f t="shared" si="12"/>
        <v>32640102</v>
      </c>
      <c r="F464" s="501" t="s">
        <v>685</v>
      </c>
    </row>
    <row r="465" spans="1:6" s="353" customFormat="1" ht="16.5" customHeight="1">
      <c r="A465" s="500">
        <v>44557</v>
      </c>
      <c r="B465" s="215" t="s">
        <v>9</v>
      </c>
      <c r="C465" s="495">
        <v>9615</v>
      </c>
      <c r="D465" s="544"/>
      <c r="E465" s="755">
        <f t="shared" si="12"/>
        <v>32649717</v>
      </c>
      <c r="F465" s="501" t="s">
        <v>611</v>
      </c>
    </row>
    <row r="466" spans="1:6" s="353" customFormat="1" ht="16.5" customHeight="1">
      <c r="A466" s="500">
        <v>44558</v>
      </c>
      <c r="B466" s="215" t="s">
        <v>9</v>
      </c>
      <c r="C466" s="495">
        <v>100000</v>
      </c>
      <c r="D466" s="544"/>
      <c r="E466" s="755">
        <f t="shared" si="12"/>
        <v>32749717</v>
      </c>
      <c r="F466" s="501" t="s">
        <v>714</v>
      </c>
    </row>
    <row r="467" spans="1:6" s="353" customFormat="1" ht="16.5" customHeight="1">
      <c r="A467" s="500">
        <v>44559</v>
      </c>
      <c r="B467" s="215" t="s">
        <v>9</v>
      </c>
      <c r="C467" s="495">
        <v>10000</v>
      </c>
      <c r="D467" s="544"/>
      <c r="E467" s="755">
        <f t="shared" si="12"/>
        <v>32759717</v>
      </c>
      <c r="F467" s="501" t="s">
        <v>629</v>
      </c>
    </row>
    <row r="468" spans="1:6" s="353" customFormat="1" ht="16.5" customHeight="1">
      <c r="A468" s="500">
        <v>44559</v>
      </c>
      <c r="B468" s="215" t="s">
        <v>9</v>
      </c>
      <c r="C468" s="495">
        <v>20000</v>
      </c>
      <c r="D468" s="544"/>
      <c r="E468" s="755">
        <f t="shared" si="12"/>
        <v>32779717</v>
      </c>
      <c r="F468" s="501" t="s">
        <v>620</v>
      </c>
    </row>
    <row r="469" spans="1:6" s="353" customFormat="1" ht="16.5" customHeight="1">
      <c r="A469" s="500">
        <v>44559</v>
      </c>
      <c r="B469" s="215" t="s">
        <v>9</v>
      </c>
      <c r="C469" s="495">
        <v>1232180</v>
      </c>
      <c r="D469" s="544"/>
      <c r="E469" s="755">
        <f t="shared" si="12"/>
        <v>34011897</v>
      </c>
      <c r="F469" s="501" t="s">
        <v>611</v>
      </c>
    </row>
    <row r="470" spans="1:6" s="353" customFormat="1" ht="16.5" customHeight="1">
      <c r="A470" s="500">
        <v>44560</v>
      </c>
      <c r="B470" s="215" t="s">
        <v>9</v>
      </c>
      <c r="C470" s="495">
        <v>9725</v>
      </c>
      <c r="D470" s="544"/>
      <c r="E470" s="755">
        <f t="shared" si="12"/>
        <v>34021622</v>
      </c>
      <c r="F470" s="501" t="s">
        <v>611</v>
      </c>
    </row>
    <row r="471" spans="1:6" s="353" customFormat="1" ht="16.5" customHeight="1">
      <c r="A471" s="500">
        <v>44561</v>
      </c>
      <c r="B471" s="215" t="s">
        <v>9</v>
      </c>
      <c r="C471" s="495">
        <v>50000</v>
      </c>
      <c r="D471" s="544"/>
      <c r="E471" s="755">
        <f t="shared" si="12"/>
        <v>34071622</v>
      </c>
      <c r="F471" s="501" t="s">
        <v>684</v>
      </c>
    </row>
    <row r="472" spans="1:6" s="353" customFormat="1" ht="16.5" customHeight="1">
      <c r="A472" s="500">
        <v>44561</v>
      </c>
      <c r="B472" s="215" t="s">
        <v>9</v>
      </c>
      <c r="C472" s="495">
        <v>10000</v>
      </c>
      <c r="D472" s="544"/>
      <c r="E472" s="755">
        <f t="shared" si="12"/>
        <v>34081622</v>
      </c>
      <c r="F472" s="501" t="s">
        <v>683</v>
      </c>
    </row>
    <row r="473" spans="1:6" s="353" customFormat="1" ht="16.5" customHeight="1">
      <c r="A473" s="500">
        <v>44561</v>
      </c>
      <c r="B473" s="215" t="s">
        <v>9</v>
      </c>
      <c r="C473" s="495">
        <v>10000</v>
      </c>
      <c r="D473" s="544"/>
      <c r="E473" s="755">
        <f t="shared" si="12"/>
        <v>34091622</v>
      </c>
      <c r="F473" s="501" t="s">
        <v>715</v>
      </c>
    </row>
    <row r="474" spans="1:6" s="353" customFormat="1" ht="16.5" customHeight="1">
      <c r="A474" s="500">
        <v>44561</v>
      </c>
      <c r="B474" s="215" t="s">
        <v>9</v>
      </c>
      <c r="C474" s="495">
        <v>18900</v>
      </c>
      <c r="D474" s="544"/>
      <c r="E474" s="755">
        <f t="shared" si="12"/>
        <v>34110522</v>
      </c>
      <c r="F474" s="501" t="s">
        <v>648</v>
      </c>
    </row>
    <row r="475" spans="1:6" s="353" customFormat="1" ht="16.5" customHeight="1">
      <c r="A475" s="500">
        <v>44561</v>
      </c>
      <c r="B475" s="215" t="s">
        <v>9</v>
      </c>
      <c r="C475" s="495">
        <v>4285</v>
      </c>
      <c r="D475" s="544"/>
      <c r="E475" s="755">
        <f t="shared" si="12"/>
        <v>34114807</v>
      </c>
      <c r="F475" s="501" t="s">
        <v>611</v>
      </c>
    </row>
    <row r="476" spans="1:6" s="353" customFormat="1" ht="16.5" customHeight="1">
      <c r="A476" s="558">
        <v>44561</v>
      </c>
      <c r="B476" s="147" t="s">
        <v>9</v>
      </c>
      <c r="C476" s="559">
        <v>20000</v>
      </c>
      <c r="D476" s="552"/>
      <c r="E476" s="755">
        <f t="shared" si="12"/>
        <v>34134807</v>
      </c>
      <c r="F476" s="560" t="s">
        <v>682</v>
      </c>
    </row>
    <row r="477" spans="1:6" s="353" customFormat="1" ht="17.25" customHeight="1" thickBot="1">
      <c r="A477" s="578"/>
      <c r="B477" s="157" t="s">
        <v>719</v>
      </c>
      <c r="C477" s="552">
        <f>SUM(C427:C476)</f>
        <v>5329419</v>
      </c>
      <c r="D477" s="552">
        <f>SUM(D427:D476)</f>
        <v>56330</v>
      </c>
      <c r="E477" s="752"/>
      <c r="F477" s="553"/>
    </row>
    <row r="478" spans="1:6" s="353" customFormat="1">
      <c r="A478" s="328">
        <v>44562</v>
      </c>
      <c r="B478" s="581" t="s">
        <v>773</v>
      </c>
      <c r="C478" s="497">
        <v>30000</v>
      </c>
      <c r="D478" s="580">
        <v>0</v>
      </c>
      <c r="E478" s="754">
        <f>E476+C478</f>
        <v>34164807</v>
      </c>
      <c r="F478" s="499" t="s">
        <v>610</v>
      </c>
    </row>
    <row r="479" spans="1:6" s="353" customFormat="1">
      <c r="A479" s="216">
        <v>44564</v>
      </c>
      <c r="B479" s="215" t="s">
        <v>773</v>
      </c>
      <c r="C479" s="495">
        <v>60000</v>
      </c>
      <c r="D479" s="579">
        <v>0</v>
      </c>
      <c r="E479" s="755">
        <f t="shared" ref="E479:E516" si="13">E478+C479-D479</f>
        <v>34224807</v>
      </c>
      <c r="F479" s="501" t="s">
        <v>611</v>
      </c>
    </row>
    <row r="480" spans="1:6" s="353" customFormat="1">
      <c r="A480" s="216">
        <v>44565</v>
      </c>
      <c r="B480" s="215" t="s">
        <v>773</v>
      </c>
      <c r="C480" s="495">
        <v>10000</v>
      </c>
      <c r="D480" s="579">
        <v>0</v>
      </c>
      <c r="E480" s="755">
        <f t="shared" si="13"/>
        <v>34234807</v>
      </c>
      <c r="F480" s="501" t="s">
        <v>623</v>
      </c>
    </row>
    <row r="481" spans="1:10" s="353" customFormat="1">
      <c r="A481" s="216">
        <v>44566</v>
      </c>
      <c r="B481" s="215" t="s">
        <v>773</v>
      </c>
      <c r="C481" s="495">
        <v>100000</v>
      </c>
      <c r="D481" s="579">
        <v>0</v>
      </c>
      <c r="E481" s="755">
        <f t="shared" si="13"/>
        <v>34334807</v>
      </c>
      <c r="F481" s="501" t="s">
        <v>614</v>
      </c>
    </row>
    <row r="482" spans="1:10" s="353" customFormat="1">
      <c r="A482" s="216">
        <v>44566</v>
      </c>
      <c r="B482" s="215" t="s">
        <v>773</v>
      </c>
      <c r="C482" s="495">
        <v>100000</v>
      </c>
      <c r="D482" s="579">
        <v>0</v>
      </c>
      <c r="E482" s="755">
        <f t="shared" si="13"/>
        <v>34434807</v>
      </c>
      <c r="F482" s="501" t="s">
        <v>613</v>
      </c>
    </row>
    <row r="483" spans="1:10" s="353" customFormat="1">
      <c r="A483" s="216">
        <v>44566</v>
      </c>
      <c r="B483" s="215" t="s">
        <v>773</v>
      </c>
      <c r="C483" s="495">
        <v>260000</v>
      </c>
      <c r="D483" s="579">
        <v>0</v>
      </c>
      <c r="E483" s="755">
        <f t="shared" si="13"/>
        <v>34694807</v>
      </c>
      <c r="F483" s="501" t="s">
        <v>611</v>
      </c>
    </row>
    <row r="484" spans="1:10" s="353" customFormat="1">
      <c r="A484" s="216">
        <v>44566</v>
      </c>
      <c r="B484" s="147" t="s">
        <v>187</v>
      </c>
      <c r="C484" s="495"/>
      <c r="D484" s="495">
        <v>55000</v>
      </c>
      <c r="E484" s="755">
        <f t="shared" si="13"/>
        <v>34639807</v>
      </c>
      <c r="F484" s="501" t="s">
        <v>615</v>
      </c>
    </row>
    <row r="485" spans="1:10" s="353" customFormat="1">
      <c r="A485" s="216">
        <v>44567</v>
      </c>
      <c r="B485" s="215" t="s">
        <v>773</v>
      </c>
      <c r="C485" s="495">
        <v>40000</v>
      </c>
      <c r="D485" s="495">
        <v>0</v>
      </c>
      <c r="E485" s="755">
        <f t="shared" si="13"/>
        <v>34679807</v>
      </c>
      <c r="F485" s="501" t="s">
        <v>611</v>
      </c>
    </row>
    <row r="486" spans="1:10" s="353" customFormat="1">
      <c r="A486" s="216">
        <v>44568</v>
      </c>
      <c r="B486" s="215" t="s">
        <v>773</v>
      </c>
      <c r="C486" s="495">
        <v>345000</v>
      </c>
      <c r="D486" s="495">
        <v>0</v>
      </c>
      <c r="E486" s="755">
        <f t="shared" si="13"/>
        <v>35024807</v>
      </c>
      <c r="F486" s="501" t="s">
        <v>611</v>
      </c>
    </row>
    <row r="487" spans="1:10" s="353" customFormat="1">
      <c r="A487" s="216">
        <v>44571</v>
      </c>
      <c r="B487" s="215" t="s">
        <v>773</v>
      </c>
      <c r="C487" s="495">
        <v>50000</v>
      </c>
      <c r="D487" s="495">
        <v>0</v>
      </c>
      <c r="E487" s="755">
        <f t="shared" si="13"/>
        <v>35074807</v>
      </c>
      <c r="F487" s="501" t="s">
        <v>618</v>
      </c>
    </row>
    <row r="488" spans="1:10" s="353" customFormat="1">
      <c r="A488" s="216">
        <v>44571</v>
      </c>
      <c r="B488" s="215" t="s">
        <v>773</v>
      </c>
      <c r="C488" s="495">
        <v>10000</v>
      </c>
      <c r="D488" s="495">
        <v>0</v>
      </c>
      <c r="E488" s="755">
        <f t="shared" si="13"/>
        <v>35084807</v>
      </c>
      <c r="F488" s="501" t="s">
        <v>619</v>
      </c>
    </row>
    <row r="489" spans="1:10" s="353" customFormat="1">
      <c r="A489" s="216">
        <v>44571</v>
      </c>
      <c r="B489" s="215" t="s">
        <v>773</v>
      </c>
      <c r="C489" s="495">
        <v>10000</v>
      </c>
      <c r="D489" s="495">
        <v>0</v>
      </c>
      <c r="E489" s="755">
        <f t="shared" si="13"/>
        <v>35094807</v>
      </c>
      <c r="F489" s="501" t="s">
        <v>755</v>
      </c>
    </row>
    <row r="490" spans="1:10" s="353" customFormat="1">
      <c r="A490" s="216">
        <v>44571</v>
      </c>
      <c r="B490" s="215" t="s">
        <v>773</v>
      </c>
      <c r="C490" s="495">
        <v>20000</v>
      </c>
      <c r="D490" s="495">
        <v>0</v>
      </c>
      <c r="E490" s="755">
        <f t="shared" si="13"/>
        <v>35114807</v>
      </c>
      <c r="F490" s="501" t="s">
        <v>620</v>
      </c>
      <c r="J490" s="353">
        <v>3630</v>
      </c>
    </row>
    <row r="491" spans="1:10" s="353" customFormat="1">
      <c r="A491" s="216">
        <v>44571</v>
      </c>
      <c r="B491" s="215" t="s">
        <v>773</v>
      </c>
      <c r="C491" s="495">
        <v>10000</v>
      </c>
      <c r="D491" s="495">
        <v>0</v>
      </c>
      <c r="E491" s="755">
        <f t="shared" si="13"/>
        <v>35124807</v>
      </c>
      <c r="F491" s="501" t="s">
        <v>621</v>
      </c>
      <c r="J491" s="353">
        <v>825</v>
      </c>
    </row>
    <row r="492" spans="1:10" s="353" customFormat="1">
      <c r="A492" s="216">
        <v>44571</v>
      </c>
      <c r="B492" s="215" t="s">
        <v>773</v>
      </c>
      <c r="C492" s="495">
        <v>50000</v>
      </c>
      <c r="D492" s="495">
        <v>0</v>
      </c>
      <c r="E492" s="755">
        <f t="shared" si="13"/>
        <v>35174807</v>
      </c>
      <c r="F492" s="501" t="s">
        <v>611</v>
      </c>
      <c r="J492" s="353">
        <v>275</v>
      </c>
    </row>
    <row r="493" spans="1:10" s="353" customFormat="1">
      <c r="A493" s="216">
        <v>44573</v>
      </c>
      <c r="B493" s="215" t="s">
        <v>773</v>
      </c>
      <c r="C493" s="495">
        <v>80000</v>
      </c>
      <c r="D493" s="495">
        <v>0</v>
      </c>
      <c r="E493" s="755">
        <f t="shared" si="13"/>
        <v>35254807</v>
      </c>
      <c r="F493" s="501" t="s">
        <v>611</v>
      </c>
      <c r="J493" s="353">
        <f>SUM(J490:J492)</f>
        <v>4730</v>
      </c>
    </row>
    <row r="494" spans="1:10" s="353" customFormat="1">
      <c r="A494" s="216">
        <v>44574</v>
      </c>
      <c r="B494" s="215" t="s">
        <v>773</v>
      </c>
      <c r="C494" s="495">
        <v>30000</v>
      </c>
      <c r="D494" s="495">
        <v>0</v>
      </c>
      <c r="E494" s="755">
        <f t="shared" si="13"/>
        <v>35284807</v>
      </c>
      <c r="F494" s="501" t="s">
        <v>611</v>
      </c>
    </row>
    <row r="495" spans="1:10" s="353" customFormat="1">
      <c r="A495" s="216">
        <v>44575</v>
      </c>
      <c r="B495" s="215" t="s">
        <v>773</v>
      </c>
      <c r="C495" s="495">
        <v>35000</v>
      </c>
      <c r="D495" s="495">
        <v>0</v>
      </c>
      <c r="E495" s="755">
        <f t="shared" si="13"/>
        <v>35319807</v>
      </c>
      <c r="F495" s="501" t="s">
        <v>767</v>
      </c>
    </row>
    <row r="496" spans="1:10" s="353" customFormat="1">
      <c r="A496" s="216">
        <v>44578</v>
      </c>
      <c r="B496" s="147" t="s">
        <v>20</v>
      </c>
      <c r="C496" s="495"/>
      <c r="D496" s="495">
        <v>500000</v>
      </c>
      <c r="E496" s="755">
        <f t="shared" si="13"/>
        <v>34819807</v>
      </c>
      <c r="F496" s="501" t="s">
        <v>756</v>
      </c>
    </row>
    <row r="497" spans="1:9" s="353" customFormat="1">
      <c r="A497" s="216">
        <v>44580</v>
      </c>
      <c r="B497" s="215" t="s">
        <v>773</v>
      </c>
      <c r="C497" s="495">
        <v>1285000</v>
      </c>
      <c r="D497" s="495">
        <v>0</v>
      </c>
      <c r="E497" s="755">
        <f t="shared" si="13"/>
        <v>36104807</v>
      </c>
      <c r="F497" s="501" t="s">
        <v>611</v>
      </c>
    </row>
    <row r="498" spans="1:9" s="353" customFormat="1">
      <c r="A498" s="216">
        <v>44581</v>
      </c>
      <c r="B498" s="215" t="s">
        <v>773</v>
      </c>
      <c r="C498" s="495">
        <v>20000</v>
      </c>
      <c r="D498" s="495">
        <v>0</v>
      </c>
      <c r="E498" s="755">
        <f t="shared" si="13"/>
        <v>36124807</v>
      </c>
      <c r="F498" s="501" t="s">
        <v>626</v>
      </c>
    </row>
    <row r="499" spans="1:9" s="353" customFormat="1">
      <c r="A499" s="216">
        <v>44581</v>
      </c>
      <c r="B499" s="215" t="s">
        <v>773</v>
      </c>
      <c r="C499" s="495">
        <v>20000</v>
      </c>
      <c r="D499" s="495">
        <v>0</v>
      </c>
      <c r="E499" s="755">
        <f t="shared" si="13"/>
        <v>36144807</v>
      </c>
      <c r="F499" s="501" t="s">
        <v>627</v>
      </c>
    </row>
    <row r="500" spans="1:9" s="353" customFormat="1">
      <c r="A500" s="216">
        <v>44581</v>
      </c>
      <c r="B500" s="215" t="s">
        <v>773</v>
      </c>
      <c r="C500" s="495">
        <v>20000</v>
      </c>
      <c r="D500" s="495">
        <v>0</v>
      </c>
      <c r="E500" s="755">
        <f t="shared" si="13"/>
        <v>36164807</v>
      </c>
      <c r="F500" s="501" t="s">
        <v>612</v>
      </c>
    </row>
    <row r="501" spans="1:9" s="353" customFormat="1">
      <c r="A501" s="216">
        <v>44582</v>
      </c>
      <c r="B501" s="215" t="s">
        <v>773</v>
      </c>
      <c r="C501" s="495">
        <v>100000</v>
      </c>
      <c r="D501" s="495">
        <v>0</v>
      </c>
      <c r="E501" s="755">
        <f t="shared" si="13"/>
        <v>36264807</v>
      </c>
      <c r="F501" s="501" t="s">
        <v>757</v>
      </c>
    </row>
    <row r="502" spans="1:9" s="353" customFormat="1">
      <c r="A502" s="216">
        <v>44583</v>
      </c>
      <c r="B502" s="215" t="s">
        <v>773</v>
      </c>
      <c r="C502" s="495">
        <v>20000</v>
      </c>
      <c r="D502" s="495">
        <v>0</v>
      </c>
      <c r="E502" s="755">
        <f t="shared" si="13"/>
        <v>36284807</v>
      </c>
      <c r="F502" s="501" t="s">
        <v>758</v>
      </c>
    </row>
    <row r="503" spans="1:9" s="353" customFormat="1">
      <c r="A503" s="216">
        <v>44585</v>
      </c>
      <c r="B503" s="215" t="s">
        <v>773</v>
      </c>
      <c r="C503" s="495">
        <v>340000</v>
      </c>
      <c r="D503" s="495">
        <v>0</v>
      </c>
      <c r="E503" s="755">
        <f t="shared" si="13"/>
        <v>36624807</v>
      </c>
      <c r="F503" s="501" t="s">
        <v>611</v>
      </c>
    </row>
    <row r="504" spans="1:9" s="353" customFormat="1">
      <c r="A504" s="216">
        <v>44587</v>
      </c>
      <c r="B504" s="215" t="s">
        <v>773</v>
      </c>
      <c r="C504" s="495">
        <v>500000</v>
      </c>
      <c r="D504" s="495">
        <v>0</v>
      </c>
      <c r="E504" s="755">
        <f t="shared" si="13"/>
        <v>37124807</v>
      </c>
      <c r="F504" s="501" t="s">
        <v>768</v>
      </c>
    </row>
    <row r="505" spans="1:9" s="353" customFormat="1">
      <c r="A505" s="216">
        <v>44587</v>
      </c>
      <c r="B505" s="215" t="s">
        <v>773</v>
      </c>
      <c r="C505" s="495">
        <v>100000</v>
      </c>
      <c r="D505" s="495">
        <v>0</v>
      </c>
      <c r="E505" s="755">
        <f t="shared" si="13"/>
        <v>37224807</v>
      </c>
      <c r="F505" s="501" t="s">
        <v>769</v>
      </c>
    </row>
    <row r="506" spans="1:9" s="353" customFormat="1">
      <c r="A506" s="216">
        <v>44587</v>
      </c>
      <c r="B506" s="215" t="s">
        <v>773</v>
      </c>
      <c r="C506" s="495">
        <v>30000</v>
      </c>
      <c r="D506" s="495">
        <v>0</v>
      </c>
      <c r="E506" s="755">
        <f t="shared" si="13"/>
        <v>37254807</v>
      </c>
      <c r="F506" s="501" t="s">
        <v>770</v>
      </c>
      <c r="I506" s="569">
        <f>SUM(D508:D509,D496)</f>
        <v>7026000</v>
      </c>
    </row>
    <row r="507" spans="1:9" s="353" customFormat="1">
      <c r="A507" s="216">
        <v>44587</v>
      </c>
      <c r="B507" s="215" t="s">
        <v>773</v>
      </c>
      <c r="C507" s="495">
        <v>30000</v>
      </c>
      <c r="D507" s="495">
        <v>0</v>
      </c>
      <c r="E507" s="755">
        <f t="shared" si="13"/>
        <v>37284807</v>
      </c>
      <c r="F507" s="501" t="s">
        <v>611</v>
      </c>
    </row>
    <row r="508" spans="1:9" s="353" customFormat="1">
      <c r="A508" s="216">
        <v>44587</v>
      </c>
      <c r="B508" s="147" t="s">
        <v>20</v>
      </c>
      <c r="C508" s="495"/>
      <c r="D508" s="495">
        <v>3236000</v>
      </c>
      <c r="E508" s="755">
        <f t="shared" si="13"/>
        <v>34048807</v>
      </c>
      <c r="F508" s="501" t="s">
        <v>646</v>
      </c>
    </row>
    <row r="509" spans="1:9" s="353" customFormat="1">
      <c r="A509" s="216">
        <v>44587</v>
      </c>
      <c r="B509" s="147" t="s">
        <v>20</v>
      </c>
      <c r="C509" s="495"/>
      <c r="D509" s="495">
        <v>3290000</v>
      </c>
      <c r="E509" s="755">
        <f t="shared" si="13"/>
        <v>30758807</v>
      </c>
      <c r="F509" s="501" t="s">
        <v>771</v>
      </c>
    </row>
    <row r="510" spans="1:9" s="353" customFormat="1">
      <c r="A510" s="216">
        <v>44587</v>
      </c>
      <c r="B510" s="215" t="s">
        <v>773</v>
      </c>
      <c r="C510" s="495">
        <v>10000</v>
      </c>
      <c r="D510" s="495">
        <v>0</v>
      </c>
      <c r="E510" s="755">
        <f t="shared" si="13"/>
        <v>30768807</v>
      </c>
      <c r="F510" s="501" t="s">
        <v>715</v>
      </c>
    </row>
    <row r="511" spans="1:9" s="353" customFormat="1">
      <c r="A511" s="216">
        <v>44588</v>
      </c>
      <c r="B511" s="215" t="s">
        <v>773</v>
      </c>
      <c r="C511" s="495">
        <v>1185000</v>
      </c>
      <c r="D511" s="495">
        <v>0</v>
      </c>
      <c r="E511" s="755">
        <f t="shared" si="13"/>
        <v>31953807</v>
      </c>
      <c r="F511" s="501" t="s">
        <v>611</v>
      </c>
    </row>
    <row r="512" spans="1:9" s="353" customFormat="1">
      <c r="A512" s="216">
        <v>44588</v>
      </c>
      <c r="B512" s="215" t="s">
        <v>773</v>
      </c>
      <c r="C512" s="495">
        <v>30000</v>
      </c>
      <c r="D512" s="495">
        <v>0</v>
      </c>
      <c r="E512" s="755">
        <f t="shared" si="13"/>
        <v>31983807</v>
      </c>
      <c r="F512" s="501" t="s">
        <v>685</v>
      </c>
    </row>
    <row r="513" spans="1:6" s="353" customFormat="1">
      <c r="A513" s="216">
        <v>44589</v>
      </c>
      <c r="B513" s="215" t="s">
        <v>773</v>
      </c>
      <c r="C513" s="495">
        <v>10000</v>
      </c>
      <c r="D513" s="495">
        <v>0</v>
      </c>
      <c r="E513" s="755">
        <f t="shared" si="13"/>
        <v>31993807</v>
      </c>
      <c r="F513" s="501" t="s">
        <v>625</v>
      </c>
    </row>
    <row r="514" spans="1:6" s="353" customFormat="1">
      <c r="A514" s="216">
        <v>44589</v>
      </c>
      <c r="B514" s="215" t="s">
        <v>773</v>
      </c>
      <c r="C514" s="495">
        <v>50000</v>
      </c>
      <c r="D514" s="495">
        <v>0</v>
      </c>
      <c r="E514" s="755">
        <f t="shared" si="13"/>
        <v>32043807</v>
      </c>
      <c r="F514" s="501" t="s">
        <v>611</v>
      </c>
    </row>
    <row r="515" spans="1:6" s="353" customFormat="1">
      <c r="A515" s="216">
        <v>44589</v>
      </c>
      <c r="B515" s="215" t="s">
        <v>773</v>
      </c>
      <c r="C515" s="495">
        <v>20000</v>
      </c>
      <c r="D515" s="495">
        <v>0</v>
      </c>
      <c r="E515" s="755">
        <f t="shared" si="13"/>
        <v>32063807</v>
      </c>
      <c r="F515" s="501" t="s">
        <v>648</v>
      </c>
    </row>
    <row r="516" spans="1:6" s="353" customFormat="1">
      <c r="A516" s="216">
        <v>44589</v>
      </c>
      <c r="B516" s="147" t="s">
        <v>187</v>
      </c>
      <c r="C516" s="559"/>
      <c r="D516" s="559">
        <v>44990</v>
      </c>
      <c r="E516" s="755">
        <f t="shared" si="13"/>
        <v>32018817</v>
      </c>
      <c r="F516" s="501" t="s">
        <v>774</v>
      </c>
    </row>
    <row r="517" spans="1:6" s="353" customFormat="1" ht="17.25" thickBot="1">
      <c r="A517" s="578"/>
      <c r="B517" s="157" t="s">
        <v>772</v>
      </c>
      <c r="C517" s="552">
        <f>SUM(C478:C515)</f>
        <v>5010000</v>
      </c>
      <c r="D517" s="552">
        <f>SUM(D478:D516)</f>
        <v>7125990</v>
      </c>
      <c r="E517" s="752"/>
      <c r="F517" s="553"/>
    </row>
    <row r="518" spans="1:6" s="353" customFormat="1">
      <c r="A518" s="328">
        <v>44593</v>
      </c>
      <c r="B518" s="586"/>
      <c r="C518" s="497">
        <v>30000</v>
      </c>
      <c r="D518" s="580">
        <v>0</v>
      </c>
      <c r="E518" s="754">
        <f>E516+C518-D518</f>
        <v>32048817</v>
      </c>
      <c r="F518" s="499" t="s">
        <v>610</v>
      </c>
    </row>
    <row r="519" spans="1:6" s="353" customFormat="1">
      <c r="A519" s="216">
        <v>44595</v>
      </c>
      <c r="B519" s="496"/>
      <c r="C519" s="495">
        <v>10000</v>
      </c>
      <c r="D519" s="579">
        <v>0</v>
      </c>
      <c r="E519" s="755">
        <f t="shared" ref="E519:E559" si="14">E518+C519-D519</f>
        <v>32058817</v>
      </c>
      <c r="F519" s="501" t="s">
        <v>628</v>
      </c>
    </row>
    <row r="520" spans="1:6" s="353" customFormat="1">
      <c r="A520" s="216">
        <v>44595</v>
      </c>
      <c r="B520" s="496"/>
      <c r="C520" s="495">
        <v>100000</v>
      </c>
      <c r="D520" s="579">
        <v>0</v>
      </c>
      <c r="E520" s="755">
        <f t="shared" si="14"/>
        <v>32158817</v>
      </c>
      <c r="F520" s="501" t="s">
        <v>784</v>
      </c>
    </row>
    <row r="521" spans="1:6" s="353" customFormat="1">
      <c r="A521" s="216">
        <v>44595</v>
      </c>
      <c r="B521" s="496"/>
      <c r="C521" s="495">
        <v>50000</v>
      </c>
      <c r="D521" s="579">
        <v>0</v>
      </c>
      <c r="E521" s="755">
        <f t="shared" si="14"/>
        <v>32208817</v>
      </c>
      <c r="F521" s="501" t="s">
        <v>684</v>
      </c>
    </row>
    <row r="522" spans="1:6" s="353" customFormat="1">
      <c r="A522" s="216">
        <v>44595</v>
      </c>
      <c r="B522" s="496"/>
      <c r="C522" s="495">
        <v>10000</v>
      </c>
      <c r="D522" s="579">
        <v>0</v>
      </c>
      <c r="E522" s="755">
        <f t="shared" si="14"/>
        <v>32218817</v>
      </c>
      <c r="F522" s="501" t="s">
        <v>683</v>
      </c>
    </row>
    <row r="523" spans="1:6" s="353" customFormat="1">
      <c r="A523" s="216">
        <v>44595</v>
      </c>
      <c r="B523" s="496"/>
      <c r="C523" s="495">
        <v>10000</v>
      </c>
      <c r="D523" s="579">
        <v>0</v>
      </c>
      <c r="E523" s="755">
        <f t="shared" si="14"/>
        <v>32228817</v>
      </c>
      <c r="F523" s="501" t="s">
        <v>629</v>
      </c>
    </row>
    <row r="524" spans="1:6" s="353" customFormat="1">
      <c r="A524" s="216">
        <v>44595</v>
      </c>
      <c r="B524" s="496"/>
      <c r="C524" s="495">
        <v>20000</v>
      </c>
      <c r="D524" s="579">
        <v>0</v>
      </c>
      <c r="E524" s="755">
        <f t="shared" si="14"/>
        <v>32248817</v>
      </c>
      <c r="F524" s="501" t="s">
        <v>611</v>
      </c>
    </row>
    <row r="525" spans="1:6" s="353" customFormat="1">
      <c r="A525" s="216">
        <v>44595</v>
      </c>
      <c r="B525" s="496"/>
      <c r="C525" s="495">
        <v>20000</v>
      </c>
      <c r="D525" s="579">
        <v>0</v>
      </c>
      <c r="E525" s="755">
        <f t="shared" si="14"/>
        <v>32268817</v>
      </c>
      <c r="F525" s="501" t="s">
        <v>682</v>
      </c>
    </row>
    <row r="526" spans="1:6" s="353" customFormat="1">
      <c r="A526" s="216">
        <v>44596</v>
      </c>
      <c r="B526" s="496"/>
      <c r="C526" s="495">
        <v>500000</v>
      </c>
      <c r="D526" s="579">
        <v>0</v>
      </c>
      <c r="E526" s="755">
        <f t="shared" si="14"/>
        <v>32768817</v>
      </c>
      <c r="F526" s="501" t="s">
        <v>782</v>
      </c>
    </row>
    <row r="527" spans="1:6" s="353" customFormat="1">
      <c r="A527" s="216">
        <v>44596</v>
      </c>
      <c r="B527" s="496"/>
      <c r="C527" s="495">
        <v>20000</v>
      </c>
      <c r="D527" s="579">
        <v>0</v>
      </c>
      <c r="E527" s="755">
        <f t="shared" si="14"/>
        <v>32788817</v>
      </c>
      <c r="F527" s="501" t="s">
        <v>783</v>
      </c>
    </row>
    <row r="528" spans="1:6" s="353" customFormat="1">
      <c r="A528" s="216">
        <v>44599</v>
      </c>
      <c r="B528" s="496"/>
      <c r="C528" s="495">
        <v>100000</v>
      </c>
      <c r="D528" s="579">
        <v>0</v>
      </c>
      <c r="E528" s="755">
        <f t="shared" si="14"/>
        <v>32888817</v>
      </c>
      <c r="F528" s="501" t="s">
        <v>614</v>
      </c>
    </row>
    <row r="529" spans="1:6" s="353" customFormat="1">
      <c r="A529" s="216">
        <v>44599</v>
      </c>
      <c r="B529" s="496"/>
      <c r="C529" s="495">
        <v>360000</v>
      </c>
      <c r="D529" s="579">
        <v>0</v>
      </c>
      <c r="E529" s="755">
        <f t="shared" si="14"/>
        <v>33248817</v>
      </c>
      <c r="F529" s="501" t="s">
        <v>611</v>
      </c>
    </row>
    <row r="530" spans="1:6" s="353" customFormat="1">
      <c r="A530" s="216">
        <v>44599</v>
      </c>
      <c r="B530" s="496"/>
      <c r="C530" s="495"/>
      <c r="D530" s="495">
        <v>55220</v>
      </c>
      <c r="E530" s="755">
        <f t="shared" si="14"/>
        <v>33193597</v>
      </c>
      <c r="F530" s="501" t="s">
        <v>615</v>
      </c>
    </row>
    <row r="531" spans="1:6" s="353" customFormat="1">
      <c r="A531" s="216">
        <v>44600</v>
      </c>
      <c r="B531" s="496"/>
      <c r="C531" s="495">
        <v>10000</v>
      </c>
      <c r="D531" s="495">
        <v>0</v>
      </c>
      <c r="E531" s="755">
        <f t="shared" si="14"/>
        <v>33203597</v>
      </c>
      <c r="F531" s="501" t="s">
        <v>623</v>
      </c>
    </row>
    <row r="532" spans="1:6" s="353" customFormat="1">
      <c r="A532" s="216">
        <v>44601</v>
      </c>
      <c r="B532" s="496"/>
      <c r="C532" s="495">
        <v>515000</v>
      </c>
      <c r="D532" s="495">
        <v>0</v>
      </c>
      <c r="E532" s="755">
        <f t="shared" si="14"/>
        <v>33718597</v>
      </c>
      <c r="F532" s="501" t="s">
        <v>611</v>
      </c>
    </row>
    <row r="533" spans="1:6" s="353" customFormat="1">
      <c r="A533" s="216">
        <v>44601</v>
      </c>
      <c r="B533" s="496"/>
      <c r="C533" s="495">
        <v>50000</v>
      </c>
      <c r="D533" s="495">
        <v>0</v>
      </c>
      <c r="E533" s="755">
        <f t="shared" si="14"/>
        <v>33768597</v>
      </c>
      <c r="F533" s="501" t="s">
        <v>781</v>
      </c>
    </row>
    <row r="534" spans="1:6" s="353" customFormat="1">
      <c r="A534" s="216">
        <v>44601</v>
      </c>
      <c r="B534" s="496"/>
      <c r="C534" s="495">
        <v>50000</v>
      </c>
      <c r="D534" s="495">
        <v>0</v>
      </c>
      <c r="E534" s="755">
        <f t="shared" si="14"/>
        <v>33818597</v>
      </c>
      <c r="F534" s="501" t="s">
        <v>780</v>
      </c>
    </row>
    <row r="535" spans="1:6" s="353" customFormat="1">
      <c r="A535" s="216">
        <v>44602</v>
      </c>
      <c r="B535" s="496"/>
      <c r="C535" s="495">
        <v>10000</v>
      </c>
      <c r="D535" s="495">
        <v>0</v>
      </c>
      <c r="E535" s="755">
        <f t="shared" si="14"/>
        <v>33828597</v>
      </c>
      <c r="F535" s="501" t="s">
        <v>619</v>
      </c>
    </row>
    <row r="536" spans="1:6" s="353" customFormat="1">
      <c r="A536" s="216">
        <v>44602</v>
      </c>
      <c r="B536" s="496"/>
      <c r="C536" s="495">
        <v>50000</v>
      </c>
      <c r="D536" s="495">
        <v>0</v>
      </c>
      <c r="E536" s="755">
        <f t="shared" si="14"/>
        <v>33878597</v>
      </c>
      <c r="F536" s="501" t="s">
        <v>618</v>
      </c>
    </row>
    <row r="537" spans="1:6" s="353" customFormat="1">
      <c r="A537" s="216">
        <v>44602</v>
      </c>
      <c r="B537" s="496"/>
      <c r="C537" s="495">
        <v>10000</v>
      </c>
      <c r="D537" s="495">
        <v>0</v>
      </c>
      <c r="E537" s="755">
        <f t="shared" si="14"/>
        <v>33888597</v>
      </c>
      <c r="F537" s="501" t="s">
        <v>755</v>
      </c>
    </row>
    <row r="538" spans="1:6" s="353" customFormat="1">
      <c r="A538" s="216">
        <v>44602</v>
      </c>
      <c r="B538" s="496"/>
      <c r="C538" s="495">
        <v>20000</v>
      </c>
      <c r="D538" s="495">
        <v>0</v>
      </c>
      <c r="E538" s="755">
        <f t="shared" si="14"/>
        <v>33908597</v>
      </c>
      <c r="F538" s="501" t="s">
        <v>620</v>
      </c>
    </row>
    <row r="539" spans="1:6" s="353" customFormat="1">
      <c r="A539" s="216">
        <v>44602</v>
      </c>
      <c r="B539" s="496"/>
      <c r="C539" s="495">
        <v>10000</v>
      </c>
      <c r="D539" s="495">
        <v>0</v>
      </c>
      <c r="E539" s="755">
        <f t="shared" si="14"/>
        <v>33918597</v>
      </c>
      <c r="F539" s="501" t="s">
        <v>621</v>
      </c>
    </row>
    <row r="540" spans="1:6" s="353" customFormat="1">
      <c r="A540" s="216">
        <v>44606</v>
      </c>
      <c r="B540" s="496"/>
      <c r="C540" s="495">
        <v>10000</v>
      </c>
      <c r="D540" s="495">
        <v>0</v>
      </c>
      <c r="E540" s="755">
        <f t="shared" si="14"/>
        <v>33928597</v>
      </c>
      <c r="F540" s="501" t="s">
        <v>758</v>
      </c>
    </row>
    <row r="541" spans="1:6" s="353" customFormat="1">
      <c r="A541" s="216">
        <v>44606</v>
      </c>
      <c r="B541" s="496"/>
      <c r="C541" s="495">
        <v>80000</v>
      </c>
      <c r="D541" s="495">
        <v>0</v>
      </c>
      <c r="E541" s="755">
        <f t="shared" si="14"/>
        <v>34008597</v>
      </c>
      <c r="F541" s="501" t="s">
        <v>611</v>
      </c>
    </row>
    <row r="542" spans="1:6" s="353" customFormat="1">
      <c r="A542" s="216">
        <v>44609</v>
      </c>
      <c r="B542" s="496"/>
      <c r="C542" s="495">
        <v>1285000</v>
      </c>
      <c r="D542" s="495">
        <v>0</v>
      </c>
      <c r="E542" s="755">
        <f t="shared" si="14"/>
        <v>35293597</v>
      </c>
      <c r="F542" s="501" t="s">
        <v>611</v>
      </c>
    </row>
    <row r="543" spans="1:6" s="353" customFormat="1">
      <c r="A543" s="216">
        <v>44609</v>
      </c>
      <c r="B543" s="496"/>
      <c r="C543" s="495">
        <v>50000</v>
      </c>
      <c r="D543" s="495">
        <v>0</v>
      </c>
      <c r="E543" s="755">
        <f t="shared" si="14"/>
        <v>35343597</v>
      </c>
      <c r="F543" s="501" t="s">
        <v>779</v>
      </c>
    </row>
    <row r="544" spans="1:6" s="353" customFormat="1">
      <c r="A544" s="216">
        <v>44610</v>
      </c>
      <c r="B544" s="496"/>
      <c r="C544" s="495">
        <v>10000</v>
      </c>
      <c r="D544" s="495">
        <v>0</v>
      </c>
      <c r="E544" s="755">
        <f t="shared" si="14"/>
        <v>35353597</v>
      </c>
      <c r="F544" s="501" t="s">
        <v>611</v>
      </c>
    </row>
    <row r="545" spans="1:6" s="353" customFormat="1">
      <c r="A545" s="216">
        <v>44613</v>
      </c>
      <c r="B545" s="496"/>
      <c r="C545" s="495">
        <v>20000</v>
      </c>
      <c r="D545" s="495">
        <v>0</v>
      </c>
      <c r="E545" s="755">
        <f t="shared" si="14"/>
        <v>35373597</v>
      </c>
      <c r="F545" s="501" t="s">
        <v>626</v>
      </c>
    </row>
    <row r="546" spans="1:6" s="353" customFormat="1">
      <c r="A546" s="216">
        <v>44613</v>
      </c>
      <c r="B546" s="496"/>
      <c r="C546" s="495">
        <v>20000</v>
      </c>
      <c r="D546" s="495">
        <v>0</v>
      </c>
      <c r="E546" s="755">
        <f t="shared" si="14"/>
        <v>35393597</v>
      </c>
      <c r="F546" s="501" t="s">
        <v>627</v>
      </c>
    </row>
    <row r="547" spans="1:6" s="353" customFormat="1">
      <c r="A547" s="216">
        <v>44613</v>
      </c>
      <c r="B547" s="496"/>
      <c r="C547" s="495">
        <v>30000</v>
      </c>
      <c r="D547" s="495">
        <v>0</v>
      </c>
      <c r="E547" s="755">
        <f t="shared" si="14"/>
        <v>35423597</v>
      </c>
      <c r="F547" s="501" t="s">
        <v>611</v>
      </c>
    </row>
    <row r="548" spans="1:6" s="353" customFormat="1">
      <c r="A548" s="216">
        <v>44615</v>
      </c>
      <c r="B548" s="496"/>
      <c r="C548" s="495">
        <v>330000</v>
      </c>
      <c r="D548" s="495">
        <v>0</v>
      </c>
      <c r="E548" s="755">
        <f t="shared" si="14"/>
        <v>35753597</v>
      </c>
      <c r="F548" s="501" t="s">
        <v>611</v>
      </c>
    </row>
    <row r="549" spans="1:6" s="353" customFormat="1">
      <c r="A549" s="216">
        <v>44615</v>
      </c>
      <c r="B549" s="496"/>
      <c r="C549" s="495">
        <v>30000</v>
      </c>
      <c r="D549" s="495">
        <v>0</v>
      </c>
      <c r="E549" s="755">
        <f t="shared" si="14"/>
        <v>35783597</v>
      </c>
      <c r="F549" s="501" t="s">
        <v>647</v>
      </c>
    </row>
    <row r="550" spans="1:6" s="353" customFormat="1">
      <c r="A550" s="216">
        <v>44616</v>
      </c>
      <c r="B550" s="496"/>
      <c r="C550" s="495">
        <v>20000</v>
      </c>
      <c r="D550" s="495">
        <v>0</v>
      </c>
      <c r="E550" s="755">
        <f t="shared" si="14"/>
        <v>35803597</v>
      </c>
      <c r="F550" s="501" t="s">
        <v>611</v>
      </c>
    </row>
    <row r="551" spans="1:6" s="353" customFormat="1">
      <c r="A551" s="216">
        <v>44617</v>
      </c>
      <c r="B551" s="496"/>
      <c r="C551" s="495">
        <v>10000</v>
      </c>
      <c r="D551" s="495">
        <v>0</v>
      </c>
      <c r="E551" s="755">
        <f t="shared" si="14"/>
        <v>35813597</v>
      </c>
      <c r="F551" s="501" t="s">
        <v>611</v>
      </c>
    </row>
    <row r="552" spans="1:6" s="353" customFormat="1">
      <c r="A552" s="216">
        <v>44620</v>
      </c>
      <c r="B552" s="496"/>
      <c r="C552" s="495">
        <v>50000</v>
      </c>
      <c r="D552" s="495">
        <v>0</v>
      </c>
      <c r="E552" s="755">
        <f t="shared" si="14"/>
        <v>35863597</v>
      </c>
      <c r="F552" s="501" t="s">
        <v>684</v>
      </c>
    </row>
    <row r="553" spans="1:6" s="353" customFormat="1">
      <c r="A553" s="216">
        <v>44620</v>
      </c>
      <c r="B553" s="496"/>
      <c r="C553" s="495">
        <v>10000</v>
      </c>
      <c r="D553" s="495">
        <v>0</v>
      </c>
      <c r="E553" s="755">
        <f t="shared" si="14"/>
        <v>35873597</v>
      </c>
      <c r="F553" s="501" t="s">
        <v>683</v>
      </c>
    </row>
    <row r="554" spans="1:6" s="353" customFormat="1">
      <c r="A554" s="216">
        <v>44620</v>
      </c>
      <c r="B554" s="496"/>
      <c r="C554" s="495">
        <v>10000</v>
      </c>
      <c r="D554" s="495">
        <v>0</v>
      </c>
      <c r="E554" s="755">
        <f t="shared" si="14"/>
        <v>35883597</v>
      </c>
      <c r="F554" s="501" t="s">
        <v>629</v>
      </c>
    </row>
    <row r="555" spans="1:6" s="353" customFormat="1">
      <c r="A555" s="216">
        <v>44620</v>
      </c>
      <c r="B555" s="496"/>
      <c r="C555" s="495">
        <v>1195000</v>
      </c>
      <c r="D555" s="495">
        <v>0</v>
      </c>
      <c r="E555" s="755">
        <f t="shared" si="14"/>
        <v>37078597</v>
      </c>
      <c r="F555" s="501" t="s">
        <v>611</v>
      </c>
    </row>
    <row r="556" spans="1:6" s="353" customFormat="1">
      <c r="A556" s="216">
        <v>44620</v>
      </c>
      <c r="B556" s="496"/>
      <c r="C556" s="495">
        <v>20000</v>
      </c>
      <c r="D556" s="495">
        <v>0</v>
      </c>
      <c r="E556" s="755">
        <f t="shared" si="14"/>
        <v>37098597</v>
      </c>
      <c r="F556" s="501" t="s">
        <v>648</v>
      </c>
    </row>
    <row r="557" spans="1:6" s="353" customFormat="1">
      <c r="A557" s="216">
        <v>44620</v>
      </c>
      <c r="B557" s="496"/>
      <c r="C557" s="495">
        <v>100000</v>
      </c>
      <c r="D557" s="495">
        <v>0</v>
      </c>
      <c r="E557" s="755">
        <f t="shared" si="14"/>
        <v>37198597</v>
      </c>
      <c r="F557" s="501" t="s">
        <v>757</v>
      </c>
    </row>
    <row r="558" spans="1:6" s="353" customFormat="1">
      <c r="A558" s="216">
        <v>44620</v>
      </c>
      <c r="B558" s="496"/>
      <c r="C558" s="495">
        <v>20000</v>
      </c>
      <c r="D558" s="495">
        <v>0</v>
      </c>
      <c r="E558" s="755">
        <f t="shared" si="14"/>
        <v>37218597</v>
      </c>
      <c r="F558" s="501" t="s">
        <v>682</v>
      </c>
    </row>
    <row r="559" spans="1:6" s="353" customFormat="1">
      <c r="A559" s="216">
        <v>44620</v>
      </c>
      <c r="B559" s="496"/>
      <c r="C559" s="587">
        <v>0</v>
      </c>
      <c r="D559" s="527">
        <v>44770</v>
      </c>
      <c r="E559" s="755">
        <f t="shared" si="14"/>
        <v>37173827</v>
      </c>
      <c r="F559" s="501" t="s">
        <v>774</v>
      </c>
    </row>
    <row r="560" spans="1:6" s="353" customFormat="1" ht="17.25" thickBot="1">
      <c r="A560" s="53"/>
      <c r="B560" s="157" t="s">
        <v>234</v>
      </c>
      <c r="C560" s="552">
        <f>SUM(C518:C559)</f>
        <v>5255000</v>
      </c>
      <c r="D560" s="552">
        <f>SUM(D518:D559)</f>
        <v>99990</v>
      </c>
      <c r="E560" s="752"/>
      <c r="F560" s="553"/>
    </row>
    <row r="561" spans="1:6" s="353" customFormat="1">
      <c r="A561" s="554">
        <v>44621</v>
      </c>
      <c r="B561" s="425" t="s">
        <v>773</v>
      </c>
      <c r="C561" s="497">
        <v>30000</v>
      </c>
      <c r="D561" s="580">
        <v>0</v>
      </c>
      <c r="E561" s="754">
        <f>E559+C561*D561</f>
        <v>37173827</v>
      </c>
      <c r="F561" s="499" t="s">
        <v>610</v>
      </c>
    </row>
    <row r="562" spans="1:6" s="353" customFormat="1">
      <c r="A562" s="500">
        <v>44621</v>
      </c>
      <c r="B562" s="215" t="s">
        <v>773</v>
      </c>
      <c r="C562" s="495">
        <v>10000</v>
      </c>
      <c r="D562" s="579">
        <v>0</v>
      </c>
      <c r="E562" s="755">
        <f>E561+C562-D562</f>
        <v>37183827</v>
      </c>
      <c r="F562" s="501" t="s">
        <v>625</v>
      </c>
    </row>
    <row r="563" spans="1:6" s="353" customFormat="1">
      <c r="A563" s="500">
        <v>44622</v>
      </c>
      <c r="B563" s="215" t="s">
        <v>773</v>
      </c>
      <c r="C563" s="495">
        <v>70000</v>
      </c>
      <c r="D563" s="579">
        <v>0</v>
      </c>
      <c r="E563" s="755">
        <f t="shared" ref="E563:E608" si="15">E562+C563-D563</f>
        <v>37253827</v>
      </c>
      <c r="F563" s="501" t="s">
        <v>611</v>
      </c>
    </row>
    <row r="564" spans="1:6" s="353" customFormat="1">
      <c r="A564" s="500">
        <v>44623</v>
      </c>
      <c r="B564" s="215" t="s">
        <v>773</v>
      </c>
      <c r="C564" s="495">
        <v>10000</v>
      </c>
      <c r="D564" s="579">
        <v>0</v>
      </c>
      <c r="E564" s="755">
        <f t="shared" si="15"/>
        <v>37263827</v>
      </c>
      <c r="F564" s="501" t="s">
        <v>809</v>
      </c>
    </row>
    <row r="565" spans="1:6" s="353" customFormat="1">
      <c r="A565" s="500">
        <v>44624</v>
      </c>
      <c r="B565" s="215" t="s">
        <v>773</v>
      </c>
      <c r="C565" s="495">
        <v>100000</v>
      </c>
      <c r="D565" s="579">
        <v>0</v>
      </c>
      <c r="E565" s="755">
        <f t="shared" si="15"/>
        <v>37363827</v>
      </c>
      <c r="F565" s="501" t="s">
        <v>613</v>
      </c>
    </row>
    <row r="566" spans="1:6" s="353" customFormat="1">
      <c r="A566" s="500">
        <v>44624</v>
      </c>
      <c r="B566" s="215" t="s">
        <v>773</v>
      </c>
      <c r="C566" s="495">
        <v>320000</v>
      </c>
      <c r="D566" s="579">
        <v>0</v>
      </c>
      <c r="E566" s="755">
        <f t="shared" si="15"/>
        <v>37683827</v>
      </c>
      <c r="F566" s="501" t="s">
        <v>611</v>
      </c>
    </row>
    <row r="567" spans="1:6" s="353" customFormat="1">
      <c r="A567" s="500">
        <v>44624</v>
      </c>
      <c r="B567" s="215" t="s">
        <v>773</v>
      </c>
      <c r="C567" s="495">
        <v>10000</v>
      </c>
      <c r="D567" s="579">
        <v>0</v>
      </c>
      <c r="E567" s="755">
        <f t="shared" si="15"/>
        <v>37693827</v>
      </c>
      <c r="F567" s="501" t="s">
        <v>623</v>
      </c>
    </row>
    <row r="568" spans="1:6" s="353" customFormat="1">
      <c r="A568" s="500">
        <v>44625</v>
      </c>
      <c r="B568" s="215" t="s">
        <v>773</v>
      </c>
      <c r="C568" s="495">
        <v>30000</v>
      </c>
      <c r="D568" s="579">
        <v>0</v>
      </c>
      <c r="E568" s="755">
        <f t="shared" si="15"/>
        <v>37723827</v>
      </c>
      <c r="F568" s="501" t="s">
        <v>685</v>
      </c>
    </row>
    <row r="569" spans="1:6" s="353" customFormat="1">
      <c r="A569" s="500">
        <v>44627</v>
      </c>
      <c r="B569" s="215" t="s">
        <v>773</v>
      </c>
      <c r="C569" s="495">
        <v>100000</v>
      </c>
      <c r="D569" s="579">
        <v>0</v>
      </c>
      <c r="E569" s="755">
        <f t="shared" si="15"/>
        <v>37823827</v>
      </c>
      <c r="F569" s="501" t="s">
        <v>614</v>
      </c>
    </row>
    <row r="570" spans="1:6" s="353" customFormat="1">
      <c r="A570" s="500">
        <v>44627</v>
      </c>
      <c r="B570" s="147" t="s">
        <v>187</v>
      </c>
      <c r="C570" s="495">
        <v>0</v>
      </c>
      <c r="D570" s="495">
        <v>4188000</v>
      </c>
      <c r="E570" s="755">
        <f t="shared" si="15"/>
        <v>33635827</v>
      </c>
      <c r="F570" s="501" t="s">
        <v>646</v>
      </c>
    </row>
    <row r="571" spans="1:6" s="353" customFormat="1">
      <c r="A571" s="500">
        <v>44627</v>
      </c>
      <c r="B571" s="215" t="s">
        <v>773</v>
      </c>
      <c r="C571" s="495">
        <v>10000</v>
      </c>
      <c r="D571" s="495">
        <v>0</v>
      </c>
      <c r="E571" s="755">
        <f t="shared" si="15"/>
        <v>33645827</v>
      </c>
      <c r="F571" s="501" t="s">
        <v>809</v>
      </c>
    </row>
    <row r="572" spans="1:6" s="353" customFormat="1">
      <c r="A572" s="500">
        <v>44627</v>
      </c>
      <c r="B572" s="215" t="s">
        <v>773</v>
      </c>
      <c r="C572" s="495">
        <v>40000</v>
      </c>
      <c r="D572" s="495">
        <v>0</v>
      </c>
      <c r="E572" s="755">
        <f t="shared" si="15"/>
        <v>33685827</v>
      </c>
      <c r="F572" s="501" t="s">
        <v>611</v>
      </c>
    </row>
    <row r="573" spans="1:6" s="353" customFormat="1">
      <c r="A573" s="500">
        <v>44627</v>
      </c>
      <c r="B573" s="147" t="s">
        <v>187</v>
      </c>
      <c r="C573" s="495">
        <v>0</v>
      </c>
      <c r="D573" s="495">
        <v>55000</v>
      </c>
      <c r="E573" s="755">
        <f t="shared" si="15"/>
        <v>33630827</v>
      </c>
      <c r="F573" s="501" t="s">
        <v>615</v>
      </c>
    </row>
    <row r="574" spans="1:6" s="353" customFormat="1">
      <c r="A574" s="500">
        <v>44628</v>
      </c>
      <c r="B574" s="147" t="s">
        <v>187</v>
      </c>
      <c r="C574" s="495">
        <v>0</v>
      </c>
      <c r="D574" s="495">
        <v>1000000</v>
      </c>
      <c r="E574" s="755">
        <f t="shared" si="15"/>
        <v>32630827</v>
      </c>
      <c r="F574" s="501" t="s">
        <v>756</v>
      </c>
    </row>
    <row r="575" spans="1:6" s="353" customFormat="1">
      <c r="A575" s="500">
        <v>44630</v>
      </c>
      <c r="B575" s="215" t="s">
        <v>773</v>
      </c>
      <c r="C575" s="495">
        <v>50000</v>
      </c>
      <c r="D575" s="495">
        <v>0</v>
      </c>
      <c r="E575" s="755">
        <f t="shared" si="15"/>
        <v>32680827</v>
      </c>
      <c r="F575" s="501" t="s">
        <v>618</v>
      </c>
    </row>
    <row r="576" spans="1:6" s="353" customFormat="1">
      <c r="A576" s="500">
        <v>44630</v>
      </c>
      <c r="B576" s="215" t="s">
        <v>773</v>
      </c>
      <c r="C576" s="495">
        <v>10000</v>
      </c>
      <c r="D576" s="495">
        <v>0</v>
      </c>
      <c r="E576" s="755">
        <f t="shared" si="15"/>
        <v>32690827</v>
      </c>
      <c r="F576" s="501" t="s">
        <v>619</v>
      </c>
    </row>
    <row r="577" spans="1:6" s="353" customFormat="1">
      <c r="A577" s="500">
        <v>44630</v>
      </c>
      <c r="B577" s="215" t="s">
        <v>773</v>
      </c>
      <c r="C577" s="495">
        <v>10000</v>
      </c>
      <c r="D577" s="495">
        <v>0</v>
      </c>
      <c r="E577" s="755">
        <f t="shared" si="15"/>
        <v>32700827</v>
      </c>
      <c r="F577" s="501" t="s">
        <v>755</v>
      </c>
    </row>
    <row r="578" spans="1:6" s="353" customFormat="1">
      <c r="A578" s="500">
        <v>44630</v>
      </c>
      <c r="B578" s="215" t="s">
        <v>773</v>
      </c>
      <c r="C578" s="495">
        <v>20000</v>
      </c>
      <c r="D578" s="495">
        <v>0</v>
      </c>
      <c r="E578" s="755">
        <f t="shared" si="15"/>
        <v>32720827</v>
      </c>
      <c r="F578" s="501" t="s">
        <v>620</v>
      </c>
    </row>
    <row r="579" spans="1:6" s="353" customFormat="1">
      <c r="A579" s="500">
        <v>44630</v>
      </c>
      <c r="B579" s="215" t="s">
        <v>773</v>
      </c>
      <c r="C579" s="495">
        <v>10000</v>
      </c>
      <c r="D579" s="495">
        <v>0</v>
      </c>
      <c r="E579" s="755">
        <f t="shared" si="15"/>
        <v>32730827</v>
      </c>
      <c r="F579" s="501" t="s">
        <v>621</v>
      </c>
    </row>
    <row r="580" spans="1:6" s="353" customFormat="1">
      <c r="A580" s="500">
        <v>44630</v>
      </c>
      <c r="B580" s="215" t="s">
        <v>773</v>
      </c>
      <c r="C580" s="495">
        <v>515000</v>
      </c>
      <c r="D580" s="495">
        <v>0</v>
      </c>
      <c r="E580" s="755">
        <f t="shared" si="15"/>
        <v>33245827</v>
      </c>
      <c r="F580" s="501" t="s">
        <v>611</v>
      </c>
    </row>
    <row r="581" spans="1:6" s="353" customFormat="1">
      <c r="A581" s="500">
        <v>44631</v>
      </c>
      <c r="B581" s="215" t="s">
        <v>773</v>
      </c>
      <c r="C581" s="495">
        <v>30000</v>
      </c>
      <c r="D581" s="495">
        <v>0</v>
      </c>
      <c r="E581" s="755">
        <f t="shared" si="15"/>
        <v>33275827</v>
      </c>
      <c r="F581" s="501" t="s">
        <v>810</v>
      </c>
    </row>
    <row r="582" spans="1:6" s="353" customFormat="1">
      <c r="A582" s="500">
        <v>44632</v>
      </c>
      <c r="B582" s="215" t="s">
        <v>773</v>
      </c>
      <c r="C582" s="495">
        <v>10000</v>
      </c>
      <c r="D582" s="495">
        <v>0</v>
      </c>
      <c r="E582" s="755">
        <f t="shared" si="15"/>
        <v>33285827</v>
      </c>
      <c r="F582" s="501" t="s">
        <v>628</v>
      </c>
    </row>
    <row r="583" spans="1:6" s="353" customFormat="1">
      <c r="A583" s="500">
        <v>44634</v>
      </c>
      <c r="B583" s="215" t="s">
        <v>773</v>
      </c>
      <c r="C583" s="495">
        <v>10000</v>
      </c>
      <c r="D583" s="495">
        <v>0</v>
      </c>
      <c r="E583" s="755">
        <f t="shared" si="15"/>
        <v>33295827</v>
      </c>
      <c r="F583" s="501" t="s">
        <v>758</v>
      </c>
    </row>
    <row r="584" spans="1:6" s="353" customFormat="1">
      <c r="A584" s="500">
        <v>44634</v>
      </c>
      <c r="B584" s="215" t="s">
        <v>773</v>
      </c>
      <c r="C584" s="495">
        <v>80000</v>
      </c>
      <c r="D584" s="495">
        <v>0</v>
      </c>
      <c r="E584" s="755">
        <f t="shared" si="15"/>
        <v>33375827</v>
      </c>
      <c r="F584" s="501" t="s">
        <v>611</v>
      </c>
    </row>
    <row r="585" spans="1:6" s="353" customFormat="1">
      <c r="A585" s="500">
        <v>44636</v>
      </c>
      <c r="B585" s="215" t="s">
        <v>773</v>
      </c>
      <c r="C585" s="495">
        <v>50000</v>
      </c>
      <c r="D585" s="495">
        <v>0</v>
      </c>
      <c r="E585" s="755">
        <f t="shared" si="15"/>
        <v>33425827</v>
      </c>
      <c r="F585" s="501" t="s">
        <v>811</v>
      </c>
    </row>
    <row r="586" spans="1:6" s="353" customFormat="1">
      <c r="A586" s="500">
        <v>44637</v>
      </c>
      <c r="B586" s="215" t="s">
        <v>773</v>
      </c>
      <c r="C586" s="495">
        <v>1285000</v>
      </c>
      <c r="D586" s="495">
        <v>0</v>
      </c>
      <c r="E586" s="755">
        <f t="shared" si="15"/>
        <v>34710827</v>
      </c>
      <c r="F586" s="501" t="s">
        <v>611</v>
      </c>
    </row>
    <row r="587" spans="1:6" s="353" customFormat="1">
      <c r="A587" s="500">
        <v>44638</v>
      </c>
      <c r="B587" s="215" t="s">
        <v>773</v>
      </c>
      <c r="C587" s="495">
        <v>10000</v>
      </c>
      <c r="D587" s="495">
        <v>0</v>
      </c>
      <c r="E587" s="755">
        <f t="shared" si="15"/>
        <v>34720827</v>
      </c>
      <c r="F587" s="501" t="s">
        <v>611</v>
      </c>
    </row>
    <row r="588" spans="1:6" s="353" customFormat="1">
      <c r="A588" s="500">
        <v>44641</v>
      </c>
      <c r="B588" s="215" t="s">
        <v>773</v>
      </c>
      <c r="C588" s="495">
        <v>20000</v>
      </c>
      <c r="D588" s="495">
        <v>0</v>
      </c>
      <c r="E588" s="755">
        <f t="shared" si="15"/>
        <v>34740827</v>
      </c>
      <c r="F588" s="501" t="s">
        <v>626</v>
      </c>
    </row>
    <row r="589" spans="1:6" s="353" customFormat="1">
      <c r="A589" s="500">
        <v>44641</v>
      </c>
      <c r="B589" s="215" t="s">
        <v>773</v>
      </c>
      <c r="C589" s="495">
        <v>20000</v>
      </c>
      <c r="D589" s="495">
        <v>0</v>
      </c>
      <c r="E589" s="755">
        <f t="shared" si="15"/>
        <v>34760827</v>
      </c>
      <c r="F589" s="501" t="s">
        <v>627</v>
      </c>
    </row>
    <row r="590" spans="1:6" s="353" customFormat="1">
      <c r="A590" s="500">
        <v>44641</v>
      </c>
      <c r="B590" s="215" t="s">
        <v>773</v>
      </c>
      <c r="C590" s="495">
        <v>30000</v>
      </c>
      <c r="D590" s="495">
        <v>0</v>
      </c>
      <c r="E590" s="755">
        <f t="shared" si="15"/>
        <v>34790827</v>
      </c>
      <c r="F590" s="501" t="s">
        <v>611</v>
      </c>
    </row>
    <row r="591" spans="1:6" s="353" customFormat="1">
      <c r="A591" s="500">
        <v>44643</v>
      </c>
      <c r="B591" s="215" t="s">
        <v>773</v>
      </c>
      <c r="C591" s="495">
        <v>10000</v>
      </c>
      <c r="D591" s="495">
        <v>0</v>
      </c>
      <c r="E591" s="755">
        <f t="shared" si="15"/>
        <v>34800827</v>
      </c>
      <c r="F591" s="501" t="s">
        <v>628</v>
      </c>
    </row>
    <row r="592" spans="1:6" s="353" customFormat="1">
      <c r="A592" s="500">
        <v>44643</v>
      </c>
      <c r="B592" s="215" t="s">
        <v>773</v>
      </c>
      <c r="C592" s="495">
        <v>310000</v>
      </c>
      <c r="D592" s="495">
        <v>0</v>
      </c>
      <c r="E592" s="755">
        <f t="shared" si="15"/>
        <v>35110827</v>
      </c>
      <c r="F592" s="501" t="s">
        <v>611</v>
      </c>
    </row>
    <row r="593" spans="1:6" s="353" customFormat="1">
      <c r="A593" s="500">
        <v>44644</v>
      </c>
      <c r="B593" s="215" t="s">
        <v>773</v>
      </c>
      <c r="C593" s="495">
        <v>100000</v>
      </c>
      <c r="D593" s="495">
        <v>0</v>
      </c>
      <c r="E593" s="755">
        <f t="shared" si="15"/>
        <v>35210827</v>
      </c>
      <c r="F593" s="501" t="s">
        <v>622</v>
      </c>
    </row>
    <row r="594" spans="1:6" s="353" customFormat="1">
      <c r="A594" s="500">
        <v>44644</v>
      </c>
      <c r="B594" s="215" t="s">
        <v>773</v>
      </c>
      <c r="C594" s="495">
        <v>20000</v>
      </c>
      <c r="D594" s="495">
        <v>0</v>
      </c>
      <c r="E594" s="755">
        <f t="shared" si="15"/>
        <v>35230827</v>
      </c>
      <c r="F594" s="501" t="s">
        <v>611</v>
      </c>
    </row>
    <row r="595" spans="1:6" s="353" customFormat="1">
      <c r="A595" s="500">
        <v>44645</v>
      </c>
      <c r="B595" s="215" t="s">
        <v>773</v>
      </c>
      <c r="C595" s="495">
        <v>10000</v>
      </c>
      <c r="D595" s="495">
        <v>0</v>
      </c>
      <c r="E595" s="755">
        <f t="shared" si="15"/>
        <v>35240827</v>
      </c>
      <c r="F595" s="501" t="s">
        <v>611</v>
      </c>
    </row>
    <row r="596" spans="1:6" s="353" customFormat="1">
      <c r="A596" s="500">
        <v>44647</v>
      </c>
      <c r="B596" s="215" t="s">
        <v>773</v>
      </c>
      <c r="C596" s="495">
        <v>100000</v>
      </c>
      <c r="D596" s="495">
        <v>0</v>
      </c>
      <c r="E596" s="755">
        <f t="shared" si="15"/>
        <v>35340827</v>
      </c>
      <c r="F596" s="501" t="s">
        <v>812</v>
      </c>
    </row>
    <row r="597" spans="1:6" s="353" customFormat="1">
      <c r="A597" s="500">
        <v>44647</v>
      </c>
      <c r="B597" s="215" t="s">
        <v>773</v>
      </c>
      <c r="C597" s="495">
        <v>30000</v>
      </c>
      <c r="D597" s="495">
        <v>0</v>
      </c>
      <c r="E597" s="755">
        <f t="shared" si="15"/>
        <v>35370827</v>
      </c>
      <c r="F597" s="501" t="s">
        <v>685</v>
      </c>
    </row>
    <row r="598" spans="1:6" s="353" customFormat="1">
      <c r="A598" s="500">
        <v>44648</v>
      </c>
      <c r="B598" s="215" t="s">
        <v>773</v>
      </c>
      <c r="C598" s="495">
        <v>1205000</v>
      </c>
      <c r="D598" s="495">
        <v>0</v>
      </c>
      <c r="E598" s="755">
        <f t="shared" si="15"/>
        <v>36575827</v>
      </c>
      <c r="F598" s="501" t="s">
        <v>611</v>
      </c>
    </row>
    <row r="599" spans="1:6" s="353" customFormat="1">
      <c r="A599" s="500">
        <v>44649</v>
      </c>
      <c r="B599" s="215" t="s">
        <v>773</v>
      </c>
      <c r="C599" s="495">
        <v>10000</v>
      </c>
      <c r="D599" s="495">
        <v>0</v>
      </c>
      <c r="E599" s="755">
        <f t="shared" si="15"/>
        <v>36585827</v>
      </c>
      <c r="F599" s="501" t="s">
        <v>629</v>
      </c>
    </row>
    <row r="600" spans="1:6" s="353" customFormat="1">
      <c r="A600" s="500">
        <v>44650</v>
      </c>
      <c r="B600" s="215" t="s">
        <v>773</v>
      </c>
      <c r="C600" s="495">
        <v>1000000</v>
      </c>
      <c r="D600" s="495">
        <v>0</v>
      </c>
      <c r="E600" s="755">
        <f t="shared" si="15"/>
        <v>37585827</v>
      </c>
      <c r="F600" s="501" t="s">
        <v>814</v>
      </c>
    </row>
    <row r="601" spans="1:6" s="353" customFormat="1">
      <c r="A601" s="500">
        <v>44650</v>
      </c>
      <c r="B601" s="215" t="s">
        <v>773</v>
      </c>
      <c r="C601" s="495">
        <v>2000000</v>
      </c>
      <c r="D601" s="495">
        <v>0</v>
      </c>
      <c r="E601" s="755">
        <f t="shared" si="15"/>
        <v>39585827</v>
      </c>
      <c r="F601" s="501" t="s">
        <v>813</v>
      </c>
    </row>
    <row r="602" spans="1:6" s="353" customFormat="1">
      <c r="A602" s="500">
        <v>44650</v>
      </c>
      <c r="B602" s="215" t="s">
        <v>773</v>
      </c>
      <c r="C602" s="495">
        <v>90000</v>
      </c>
      <c r="D602" s="495">
        <v>0</v>
      </c>
      <c r="E602" s="755">
        <f t="shared" si="15"/>
        <v>39675827</v>
      </c>
      <c r="F602" s="501" t="s">
        <v>611</v>
      </c>
    </row>
    <row r="603" spans="1:6" s="353" customFormat="1">
      <c r="A603" s="500">
        <v>44651</v>
      </c>
      <c r="B603" s="215" t="s">
        <v>773</v>
      </c>
      <c r="C603" s="495">
        <v>50000</v>
      </c>
      <c r="D603" s="495">
        <v>0</v>
      </c>
      <c r="E603" s="755">
        <f t="shared" si="15"/>
        <v>39725827</v>
      </c>
      <c r="F603" s="501" t="s">
        <v>684</v>
      </c>
    </row>
    <row r="604" spans="1:6" s="353" customFormat="1">
      <c r="A604" s="500">
        <v>44651</v>
      </c>
      <c r="B604" s="215" t="s">
        <v>773</v>
      </c>
      <c r="C604" s="495">
        <v>10000</v>
      </c>
      <c r="D604" s="495">
        <v>0</v>
      </c>
      <c r="E604" s="755">
        <f t="shared" si="15"/>
        <v>39735827</v>
      </c>
      <c r="F604" s="501" t="s">
        <v>683</v>
      </c>
    </row>
    <row r="605" spans="1:6" s="353" customFormat="1">
      <c r="A605" s="500">
        <v>44651</v>
      </c>
      <c r="B605" s="215" t="s">
        <v>773</v>
      </c>
      <c r="C605" s="495">
        <v>100000</v>
      </c>
      <c r="D605" s="495">
        <v>0</v>
      </c>
      <c r="E605" s="755">
        <f t="shared" si="15"/>
        <v>39835827</v>
      </c>
      <c r="F605" s="501" t="s">
        <v>613</v>
      </c>
    </row>
    <row r="606" spans="1:6" s="353" customFormat="1">
      <c r="A606" s="500">
        <v>44651</v>
      </c>
      <c r="B606" s="215" t="s">
        <v>773</v>
      </c>
      <c r="C606" s="495">
        <v>20000</v>
      </c>
      <c r="D606" s="495">
        <v>0</v>
      </c>
      <c r="E606" s="755">
        <f t="shared" si="15"/>
        <v>39855827</v>
      </c>
      <c r="F606" s="501" t="s">
        <v>648</v>
      </c>
    </row>
    <row r="607" spans="1:6" s="353" customFormat="1">
      <c r="A607" s="500">
        <v>44651</v>
      </c>
      <c r="B607" s="215" t="s">
        <v>773</v>
      </c>
      <c r="C607" s="495">
        <v>20000</v>
      </c>
      <c r="D607" s="495">
        <v>0</v>
      </c>
      <c r="E607" s="755">
        <f t="shared" si="15"/>
        <v>39875827</v>
      </c>
      <c r="F607" s="501" t="s">
        <v>682</v>
      </c>
    </row>
    <row r="608" spans="1:6" s="353" customFormat="1">
      <c r="A608" s="500">
        <v>44651</v>
      </c>
      <c r="B608" s="147" t="s">
        <v>187</v>
      </c>
      <c r="C608" s="587">
        <v>0</v>
      </c>
      <c r="D608" s="527">
        <v>48015</v>
      </c>
      <c r="E608" s="755">
        <f t="shared" si="15"/>
        <v>39827812</v>
      </c>
      <c r="F608" s="501" t="s">
        <v>774</v>
      </c>
    </row>
    <row r="609" spans="1:6" s="353" customFormat="1" ht="17.25" thickBot="1">
      <c r="A609" s="53"/>
      <c r="B609" s="157" t="s">
        <v>234</v>
      </c>
      <c r="C609" s="552">
        <f>SUM(C561:C608)</f>
        <v>7975000</v>
      </c>
      <c r="D609" s="552">
        <f>SUM(D561:D608)</f>
        <v>5291015</v>
      </c>
      <c r="E609" s="752"/>
      <c r="F609" s="553"/>
    </row>
    <row r="610" spans="1:6" s="353" customFormat="1">
      <c r="A610" s="554">
        <v>44652</v>
      </c>
      <c r="B610" s="425" t="s">
        <v>9</v>
      </c>
      <c r="C610" s="497">
        <v>30000</v>
      </c>
      <c r="D610" s="580">
        <v>0</v>
      </c>
      <c r="E610" s="754">
        <f>E608+C610-D610</f>
        <v>39857812</v>
      </c>
      <c r="F610" s="499" t="s">
        <v>610</v>
      </c>
    </row>
    <row r="611" spans="1:6" s="353" customFormat="1">
      <c r="A611" s="500">
        <v>44652</v>
      </c>
      <c r="B611" s="215" t="s">
        <v>9</v>
      </c>
      <c r="C611" s="495">
        <v>60000</v>
      </c>
      <c r="D611" s="579">
        <v>0</v>
      </c>
      <c r="E611" s="755">
        <f>E610+C611-D611</f>
        <v>39917812</v>
      </c>
      <c r="F611" s="501" t="s">
        <v>611</v>
      </c>
    </row>
    <row r="612" spans="1:6" s="353" customFormat="1">
      <c r="A612" s="500">
        <v>44655</v>
      </c>
      <c r="B612" s="215" t="s">
        <v>9</v>
      </c>
      <c r="C612" s="495">
        <v>260000</v>
      </c>
      <c r="D612" s="579">
        <v>0</v>
      </c>
      <c r="E612" s="755">
        <f t="shared" ref="E612:E648" si="16">E611+C612-D612</f>
        <v>40177812</v>
      </c>
      <c r="F612" s="501" t="s">
        <v>611</v>
      </c>
    </row>
    <row r="613" spans="1:6" s="353" customFormat="1">
      <c r="A613" s="500">
        <v>44655</v>
      </c>
      <c r="B613" s="215" t="s">
        <v>830</v>
      </c>
      <c r="C613" s="495">
        <v>0</v>
      </c>
      <c r="D613" s="495">
        <v>6320000</v>
      </c>
      <c r="E613" s="755">
        <f t="shared" si="16"/>
        <v>33857812</v>
      </c>
      <c r="F613" s="501" t="s">
        <v>646</v>
      </c>
    </row>
    <row r="614" spans="1:6" s="353" customFormat="1">
      <c r="A614" s="500">
        <v>44655</v>
      </c>
      <c r="B614" s="215" t="s">
        <v>9</v>
      </c>
      <c r="C614" s="495">
        <v>500000</v>
      </c>
      <c r="D614" s="579">
        <v>0</v>
      </c>
      <c r="E614" s="755">
        <f t="shared" si="16"/>
        <v>34357812</v>
      </c>
      <c r="F614" s="501" t="s">
        <v>831</v>
      </c>
    </row>
    <row r="615" spans="1:6" s="353" customFormat="1">
      <c r="A615" s="500">
        <v>44656</v>
      </c>
      <c r="B615" s="215" t="s">
        <v>9</v>
      </c>
      <c r="C615" s="495">
        <v>100000</v>
      </c>
      <c r="D615" s="495">
        <v>0</v>
      </c>
      <c r="E615" s="755">
        <f t="shared" si="16"/>
        <v>34457812</v>
      </c>
      <c r="F615" s="501" t="s">
        <v>614</v>
      </c>
    </row>
    <row r="616" spans="1:6" s="353" customFormat="1">
      <c r="A616" s="500">
        <v>44656</v>
      </c>
      <c r="B616" s="147" t="s">
        <v>187</v>
      </c>
      <c r="C616" s="495">
        <v>0</v>
      </c>
      <c r="D616" s="495">
        <v>55770</v>
      </c>
      <c r="E616" s="755">
        <f t="shared" si="16"/>
        <v>34402042</v>
      </c>
      <c r="F616" s="501" t="s">
        <v>615</v>
      </c>
    </row>
    <row r="617" spans="1:6" s="353" customFormat="1">
      <c r="A617" s="500">
        <v>44657</v>
      </c>
      <c r="B617" s="215" t="s">
        <v>9</v>
      </c>
      <c r="C617" s="495">
        <v>10000</v>
      </c>
      <c r="D617" s="495">
        <v>0</v>
      </c>
      <c r="E617" s="755">
        <f t="shared" si="16"/>
        <v>34412042</v>
      </c>
      <c r="F617" s="501" t="s">
        <v>809</v>
      </c>
    </row>
    <row r="618" spans="1:6" s="353" customFormat="1">
      <c r="A618" s="500">
        <v>44657</v>
      </c>
      <c r="B618" s="215" t="s">
        <v>9</v>
      </c>
      <c r="C618" s="495">
        <v>40000</v>
      </c>
      <c r="D618" s="495">
        <v>0</v>
      </c>
      <c r="E618" s="755">
        <f t="shared" si="16"/>
        <v>34452042</v>
      </c>
      <c r="F618" s="501" t="s">
        <v>611</v>
      </c>
    </row>
    <row r="619" spans="1:6" s="353" customFormat="1">
      <c r="A619" s="500">
        <v>44658</v>
      </c>
      <c r="B619" s="215" t="s">
        <v>9</v>
      </c>
      <c r="C619" s="495">
        <v>10000</v>
      </c>
      <c r="D619" s="495">
        <v>0</v>
      </c>
      <c r="E619" s="755">
        <f t="shared" si="16"/>
        <v>34462042</v>
      </c>
      <c r="F619" s="501" t="s">
        <v>644</v>
      </c>
    </row>
    <row r="620" spans="1:6" s="353" customFormat="1">
      <c r="A620" s="500">
        <v>44658</v>
      </c>
      <c r="B620" s="215" t="s">
        <v>9</v>
      </c>
      <c r="C620" s="495">
        <v>475000</v>
      </c>
      <c r="D620" s="495">
        <v>0</v>
      </c>
      <c r="E620" s="755">
        <f t="shared" si="16"/>
        <v>34937042</v>
      </c>
      <c r="F620" s="501" t="s">
        <v>611</v>
      </c>
    </row>
    <row r="621" spans="1:6" s="353" customFormat="1">
      <c r="A621" s="500">
        <v>44659</v>
      </c>
      <c r="B621" s="215" t="s">
        <v>9</v>
      </c>
      <c r="C621" s="495">
        <v>20000</v>
      </c>
      <c r="D621" s="495">
        <v>0</v>
      </c>
      <c r="E621" s="755">
        <f t="shared" si="16"/>
        <v>34957042</v>
      </c>
      <c r="F621" s="501" t="s">
        <v>611</v>
      </c>
    </row>
    <row r="622" spans="1:6" s="353" customFormat="1">
      <c r="A622" s="500">
        <v>44660</v>
      </c>
      <c r="B622" s="215" t="s">
        <v>9</v>
      </c>
      <c r="C622" s="495">
        <v>10000</v>
      </c>
      <c r="D622" s="495">
        <v>0</v>
      </c>
      <c r="E622" s="755">
        <f t="shared" si="16"/>
        <v>34967042</v>
      </c>
      <c r="F622" s="501" t="s">
        <v>628</v>
      </c>
    </row>
    <row r="623" spans="1:6" s="353" customFormat="1">
      <c r="A623" s="500">
        <v>44661</v>
      </c>
      <c r="B623" s="215" t="s">
        <v>9</v>
      </c>
      <c r="C623" s="495">
        <v>10000</v>
      </c>
      <c r="D623" s="495">
        <v>0</v>
      </c>
      <c r="E623" s="755">
        <f t="shared" si="16"/>
        <v>34977042</v>
      </c>
      <c r="F623" s="501" t="s">
        <v>623</v>
      </c>
    </row>
    <row r="624" spans="1:6" s="353" customFormat="1">
      <c r="A624" s="500">
        <v>44662</v>
      </c>
      <c r="B624" s="215" t="s">
        <v>9</v>
      </c>
      <c r="C624" s="495">
        <v>50000</v>
      </c>
      <c r="D624" s="495">
        <v>0</v>
      </c>
      <c r="E624" s="755">
        <f t="shared" si="16"/>
        <v>35027042</v>
      </c>
      <c r="F624" s="501" t="s">
        <v>618</v>
      </c>
    </row>
    <row r="625" spans="1:6" s="353" customFormat="1">
      <c r="A625" s="500">
        <v>44662</v>
      </c>
      <c r="B625" s="215" t="s">
        <v>9</v>
      </c>
      <c r="C625" s="495">
        <v>10000</v>
      </c>
      <c r="D625" s="495">
        <v>0</v>
      </c>
      <c r="E625" s="755">
        <f t="shared" si="16"/>
        <v>35037042</v>
      </c>
      <c r="F625" s="501" t="s">
        <v>619</v>
      </c>
    </row>
    <row r="626" spans="1:6" s="353" customFormat="1">
      <c r="A626" s="500">
        <v>44662</v>
      </c>
      <c r="B626" s="215" t="s">
        <v>9</v>
      </c>
      <c r="C626" s="495">
        <v>30000</v>
      </c>
      <c r="D626" s="495">
        <v>0</v>
      </c>
      <c r="E626" s="755">
        <f t="shared" si="16"/>
        <v>35067042</v>
      </c>
      <c r="F626" s="501" t="s">
        <v>810</v>
      </c>
    </row>
    <row r="627" spans="1:6" s="353" customFormat="1">
      <c r="A627" s="500">
        <v>44662</v>
      </c>
      <c r="B627" s="215" t="s">
        <v>9</v>
      </c>
      <c r="C627" s="495">
        <v>10000</v>
      </c>
      <c r="D627" s="495">
        <v>0</v>
      </c>
      <c r="E627" s="755">
        <f t="shared" si="16"/>
        <v>35077042</v>
      </c>
      <c r="F627" s="501" t="s">
        <v>755</v>
      </c>
    </row>
    <row r="628" spans="1:6" s="353" customFormat="1">
      <c r="A628" s="500">
        <v>44662</v>
      </c>
      <c r="B628" s="215" t="s">
        <v>9</v>
      </c>
      <c r="C628" s="495">
        <v>10000</v>
      </c>
      <c r="D628" s="495">
        <v>0</v>
      </c>
      <c r="E628" s="755">
        <f t="shared" si="16"/>
        <v>35087042</v>
      </c>
      <c r="F628" s="501" t="s">
        <v>621</v>
      </c>
    </row>
    <row r="629" spans="1:6" s="353" customFormat="1">
      <c r="A629" s="500">
        <v>44662</v>
      </c>
      <c r="B629" s="215" t="s">
        <v>9</v>
      </c>
      <c r="C629" s="495">
        <v>20000</v>
      </c>
      <c r="D629" s="495">
        <v>0</v>
      </c>
      <c r="E629" s="755">
        <f t="shared" si="16"/>
        <v>35107042</v>
      </c>
      <c r="F629" s="501" t="s">
        <v>611</v>
      </c>
    </row>
    <row r="630" spans="1:6" s="353" customFormat="1">
      <c r="A630" s="500">
        <v>44663</v>
      </c>
      <c r="B630" s="215" t="s">
        <v>9</v>
      </c>
      <c r="C630" s="495">
        <v>20000</v>
      </c>
      <c r="D630" s="495">
        <v>0</v>
      </c>
      <c r="E630" s="755">
        <f t="shared" si="16"/>
        <v>35127042</v>
      </c>
      <c r="F630" s="501" t="s">
        <v>620</v>
      </c>
    </row>
    <row r="631" spans="1:6" s="353" customFormat="1">
      <c r="A631" s="500">
        <v>44664</v>
      </c>
      <c r="B631" s="215" t="s">
        <v>9</v>
      </c>
      <c r="C631" s="495">
        <v>10000</v>
      </c>
      <c r="D631" s="495">
        <v>0</v>
      </c>
      <c r="E631" s="755">
        <f t="shared" si="16"/>
        <v>35137042</v>
      </c>
      <c r="F631" s="501" t="s">
        <v>758</v>
      </c>
    </row>
    <row r="632" spans="1:6" s="353" customFormat="1">
      <c r="A632" s="500">
        <v>44664</v>
      </c>
      <c r="B632" s="215" t="s">
        <v>9</v>
      </c>
      <c r="C632" s="495">
        <v>80000</v>
      </c>
      <c r="D632" s="495">
        <v>0</v>
      </c>
      <c r="E632" s="755">
        <f t="shared" si="16"/>
        <v>35217042</v>
      </c>
      <c r="F632" s="501" t="s">
        <v>611</v>
      </c>
    </row>
    <row r="633" spans="1:6" s="353" customFormat="1">
      <c r="A633" s="500">
        <v>44669</v>
      </c>
      <c r="B633" s="215" t="s">
        <v>9</v>
      </c>
      <c r="C633" s="495">
        <v>1285000</v>
      </c>
      <c r="D633" s="495">
        <v>0</v>
      </c>
      <c r="E633" s="755">
        <f t="shared" si="16"/>
        <v>36502042</v>
      </c>
      <c r="F633" s="501" t="s">
        <v>611</v>
      </c>
    </row>
    <row r="634" spans="1:6" s="353" customFormat="1">
      <c r="A634" s="500">
        <v>44670</v>
      </c>
      <c r="B634" s="215" t="s">
        <v>834</v>
      </c>
      <c r="C634" s="495">
        <v>0</v>
      </c>
      <c r="D634" s="495">
        <v>5000000</v>
      </c>
      <c r="E634" s="755">
        <f t="shared" si="16"/>
        <v>31502042</v>
      </c>
      <c r="F634" s="501" t="s">
        <v>832</v>
      </c>
    </row>
    <row r="635" spans="1:6" s="353" customFormat="1">
      <c r="A635" s="500">
        <v>44671</v>
      </c>
      <c r="B635" s="215" t="s">
        <v>9</v>
      </c>
      <c r="C635" s="495">
        <v>20000</v>
      </c>
      <c r="D635" s="495">
        <v>0</v>
      </c>
      <c r="E635" s="755">
        <f t="shared" si="16"/>
        <v>31522042</v>
      </c>
      <c r="F635" s="501" t="s">
        <v>626</v>
      </c>
    </row>
    <row r="636" spans="1:6" s="353" customFormat="1">
      <c r="A636" s="500">
        <v>44671</v>
      </c>
      <c r="B636" s="215" t="s">
        <v>9</v>
      </c>
      <c r="C636" s="495">
        <v>20000</v>
      </c>
      <c r="D636" s="495">
        <v>0</v>
      </c>
      <c r="E636" s="755">
        <f t="shared" si="16"/>
        <v>31542042</v>
      </c>
      <c r="F636" s="501" t="s">
        <v>627</v>
      </c>
    </row>
    <row r="637" spans="1:6" s="353" customFormat="1">
      <c r="A637" s="500">
        <v>44671</v>
      </c>
      <c r="B637" s="215" t="s">
        <v>9</v>
      </c>
      <c r="C637" s="495">
        <v>40000</v>
      </c>
      <c r="D637" s="495">
        <v>0</v>
      </c>
      <c r="E637" s="755">
        <f t="shared" si="16"/>
        <v>31582042</v>
      </c>
      <c r="F637" s="501" t="s">
        <v>611</v>
      </c>
    </row>
    <row r="638" spans="1:6" s="353" customFormat="1">
      <c r="A638" s="500">
        <v>44673</v>
      </c>
      <c r="B638" s="215" t="s">
        <v>9</v>
      </c>
      <c r="C638" s="495">
        <v>230000</v>
      </c>
      <c r="D638" s="495">
        <v>0</v>
      </c>
      <c r="E638" s="755">
        <f t="shared" si="16"/>
        <v>31812042</v>
      </c>
      <c r="F638" s="501" t="s">
        <v>611</v>
      </c>
    </row>
    <row r="639" spans="1:6" s="353" customFormat="1">
      <c r="A639" s="500">
        <v>44676</v>
      </c>
      <c r="B639" s="215" t="s">
        <v>9</v>
      </c>
      <c r="C639" s="495">
        <v>90000</v>
      </c>
      <c r="D639" s="495">
        <v>0</v>
      </c>
      <c r="E639" s="755">
        <f t="shared" si="16"/>
        <v>31902042</v>
      </c>
      <c r="F639" s="501" t="s">
        <v>611</v>
      </c>
    </row>
    <row r="640" spans="1:6" s="353" customFormat="1">
      <c r="A640" s="500">
        <v>44677</v>
      </c>
      <c r="B640" s="215" t="s">
        <v>9</v>
      </c>
      <c r="C640" s="495">
        <v>100000</v>
      </c>
      <c r="D640" s="495">
        <v>0</v>
      </c>
      <c r="E640" s="755">
        <f t="shared" si="16"/>
        <v>32002042</v>
      </c>
      <c r="F640" s="501" t="s">
        <v>757</v>
      </c>
    </row>
    <row r="641" spans="1:6" s="353" customFormat="1">
      <c r="A641" s="500">
        <v>44678</v>
      </c>
      <c r="B641" s="215" t="s">
        <v>9</v>
      </c>
      <c r="C641" s="495">
        <v>1205000</v>
      </c>
      <c r="D641" s="495">
        <v>0</v>
      </c>
      <c r="E641" s="755">
        <f t="shared" si="16"/>
        <v>33207042</v>
      </c>
      <c r="F641" s="501" t="s">
        <v>611</v>
      </c>
    </row>
    <row r="642" spans="1:6" s="353" customFormat="1">
      <c r="A642" s="500">
        <v>44679</v>
      </c>
      <c r="B642" s="215" t="s">
        <v>9</v>
      </c>
      <c r="C642" s="495">
        <v>30000</v>
      </c>
      <c r="D642" s="495">
        <v>0</v>
      </c>
      <c r="E642" s="755">
        <f t="shared" si="16"/>
        <v>33237042</v>
      </c>
      <c r="F642" s="501" t="s">
        <v>685</v>
      </c>
    </row>
    <row r="643" spans="1:6" s="353" customFormat="1">
      <c r="A643" s="500">
        <v>44679</v>
      </c>
      <c r="B643" s="215" t="s">
        <v>9</v>
      </c>
      <c r="C643" s="495">
        <v>50000</v>
      </c>
      <c r="D643" s="495">
        <v>0</v>
      </c>
      <c r="E643" s="755">
        <f t="shared" si="16"/>
        <v>33287042</v>
      </c>
      <c r="F643" s="501" t="s">
        <v>611</v>
      </c>
    </row>
    <row r="644" spans="1:6" s="353" customFormat="1">
      <c r="A644" s="500">
        <v>44679</v>
      </c>
      <c r="B644" s="215" t="s">
        <v>829</v>
      </c>
      <c r="C644" s="495">
        <v>0</v>
      </c>
      <c r="D644" s="495">
        <v>10000000</v>
      </c>
      <c r="E644" s="755">
        <f t="shared" si="16"/>
        <v>23287042</v>
      </c>
      <c r="F644" s="501" t="s">
        <v>827</v>
      </c>
    </row>
    <row r="645" spans="1:6" s="353" customFormat="1">
      <c r="A645" s="500">
        <v>44680</v>
      </c>
      <c r="B645" s="215" t="s">
        <v>9</v>
      </c>
      <c r="C645" s="495">
        <v>10000</v>
      </c>
      <c r="D645" s="495">
        <v>0</v>
      </c>
      <c r="E645" s="755">
        <f t="shared" si="16"/>
        <v>23297042</v>
      </c>
      <c r="F645" s="501" t="s">
        <v>629</v>
      </c>
    </row>
    <row r="646" spans="1:6" s="353" customFormat="1">
      <c r="A646" s="500">
        <v>44680</v>
      </c>
      <c r="B646" s="215" t="s">
        <v>9</v>
      </c>
      <c r="C646" s="495">
        <v>20000</v>
      </c>
      <c r="D646" s="495">
        <v>0</v>
      </c>
      <c r="E646" s="755">
        <f t="shared" si="16"/>
        <v>23317042</v>
      </c>
      <c r="F646" s="501" t="s">
        <v>611</v>
      </c>
    </row>
    <row r="647" spans="1:6" s="353" customFormat="1">
      <c r="A647" s="500">
        <v>44680</v>
      </c>
      <c r="B647" s="215" t="s">
        <v>9</v>
      </c>
      <c r="C647" s="495">
        <v>20000</v>
      </c>
      <c r="D647" s="495">
        <v>0</v>
      </c>
      <c r="E647" s="755">
        <f t="shared" si="16"/>
        <v>23337042</v>
      </c>
      <c r="F647" s="501" t="s">
        <v>648</v>
      </c>
    </row>
    <row r="648" spans="1:6" s="353" customFormat="1">
      <c r="A648" s="500">
        <v>44681</v>
      </c>
      <c r="B648" s="215" t="s">
        <v>9</v>
      </c>
      <c r="C648" s="495">
        <v>10000</v>
      </c>
      <c r="D648" s="495">
        <v>0</v>
      </c>
      <c r="E648" s="755">
        <f t="shared" si="16"/>
        <v>23347042</v>
      </c>
      <c r="F648" s="501" t="s">
        <v>828</v>
      </c>
    </row>
    <row r="649" spans="1:6" s="353" customFormat="1">
      <c r="A649" s="558">
        <v>44681</v>
      </c>
      <c r="B649" s="147" t="s">
        <v>187</v>
      </c>
      <c r="C649" s="587">
        <v>0</v>
      </c>
      <c r="D649" s="562">
        <v>45870</v>
      </c>
      <c r="E649" s="755">
        <f>E648+C649-D649</f>
        <v>23301172</v>
      </c>
      <c r="F649" s="553" t="s">
        <v>833</v>
      </c>
    </row>
    <row r="650" spans="1:6" s="353" customFormat="1" ht="17.25" thickBot="1">
      <c r="A650" s="558"/>
      <c r="B650" s="157" t="s">
        <v>234</v>
      </c>
      <c r="C650" s="552">
        <f>SUM(C610:C649)</f>
        <v>4895000</v>
      </c>
      <c r="D650" s="552">
        <f>SUM(D610:D649)</f>
        <v>21421640</v>
      </c>
      <c r="E650" s="752"/>
      <c r="F650" s="553"/>
    </row>
    <row r="651" spans="1:6" s="353" customFormat="1">
      <c r="A651" s="554">
        <v>44682</v>
      </c>
      <c r="B651" s="425" t="s">
        <v>9</v>
      </c>
      <c r="C651" s="497">
        <v>30000</v>
      </c>
      <c r="D651" s="654">
        <v>0</v>
      </c>
      <c r="E651" s="754">
        <f>E649+C651-D651</f>
        <v>23331172</v>
      </c>
      <c r="F651" s="499" t="s">
        <v>610</v>
      </c>
    </row>
    <row r="652" spans="1:6" s="353" customFormat="1">
      <c r="A652" s="500">
        <v>44683</v>
      </c>
      <c r="B652" s="215" t="s">
        <v>9</v>
      </c>
      <c r="C652" s="495">
        <v>50000</v>
      </c>
      <c r="D652" s="527">
        <v>0</v>
      </c>
      <c r="E652" s="755">
        <f>E651+C652-D652</f>
        <v>23381172</v>
      </c>
      <c r="F652" s="501" t="s">
        <v>684</v>
      </c>
    </row>
    <row r="653" spans="1:6" s="353" customFormat="1">
      <c r="A653" s="500">
        <v>44683</v>
      </c>
      <c r="B653" s="215" t="s">
        <v>9</v>
      </c>
      <c r="C653" s="495">
        <v>10000</v>
      </c>
      <c r="D653" s="527">
        <v>0</v>
      </c>
      <c r="E653" s="755">
        <f t="shared" ref="E653:E701" si="17">E652+C653-D653</f>
        <v>23391172</v>
      </c>
      <c r="F653" s="501" t="s">
        <v>683</v>
      </c>
    </row>
    <row r="654" spans="1:6" s="353" customFormat="1">
      <c r="A654" s="500">
        <v>44683</v>
      </c>
      <c r="B654" s="215" t="s">
        <v>9</v>
      </c>
      <c r="C654" s="495">
        <v>100000</v>
      </c>
      <c r="D654" s="579">
        <v>0</v>
      </c>
      <c r="E654" s="755">
        <f t="shared" si="17"/>
        <v>23491172</v>
      </c>
      <c r="F654" s="501" t="s">
        <v>613</v>
      </c>
    </row>
    <row r="655" spans="1:6" s="353" customFormat="1">
      <c r="A655" s="500">
        <v>44683</v>
      </c>
      <c r="B655" s="215" t="s">
        <v>9</v>
      </c>
      <c r="C655" s="495">
        <v>10000</v>
      </c>
      <c r="D655" s="579">
        <v>0</v>
      </c>
      <c r="E655" s="755">
        <f t="shared" si="17"/>
        <v>23501172</v>
      </c>
      <c r="F655" s="501" t="s">
        <v>611</v>
      </c>
    </row>
    <row r="656" spans="1:6" s="353" customFormat="1">
      <c r="A656" s="500">
        <v>44683</v>
      </c>
      <c r="B656" s="215" t="s">
        <v>9</v>
      </c>
      <c r="C656" s="495">
        <v>20000</v>
      </c>
      <c r="D656" s="579">
        <v>0</v>
      </c>
      <c r="E656" s="755">
        <f t="shared" si="17"/>
        <v>23521172</v>
      </c>
      <c r="F656" s="501" t="s">
        <v>682</v>
      </c>
    </row>
    <row r="657" spans="1:6" s="353" customFormat="1">
      <c r="A657" s="500">
        <v>44685</v>
      </c>
      <c r="B657" s="215" t="s">
        <v>9</v>
      </c>
      <c r="C657" s="495">
        <v>310000</v>
      </c>
      <c r="D657" s="579">
        <v>0</v>
      </c>
      <c r="E657" s="755">
        <f t="shared" si="17"/>
        <v>23831172</v>
      </c>
      <c r="F657" s="501" t="s">
        <v>611</v>
      </c>
    </row>
    <row r="658" spans="1:6" s="353" customFormat="1">
      <c r="A658" s="500">
        <v>44686</v>
      </c>
      <c r="B658" s="215" t="s">
        <v>9</v>
      </c>
      <c r="C658" s="495">
        <v>10000</v>
      </c>
      <c r="D658" s="579">
        <v>0</v>
      </c>
      <c r="E658" s="755">
        <f t="shared" si="17"/>
        <v>23841172</v>
      </c>
      <c r="F658" s="501" t="s">
        <v>612</v>
      </c>
    </row>
    <row r="659" spans="1:6" s="353" customFormat="1">
      <c r="A659" s="500">
        <v>44686</v>
      </c>
      <c r="B659" s="215" t="s">
        <v>9</v>
      </c>
      <c r="C659" s="495">
        <v>10000</v>
      </c>
      <c r="D659" s="579">
        <v>0</v>
      </c>
      <c r="E659" s="755">
        <f t="shared" si="17"/>
        <v>23851172</v>
      </c>
      <c r="F659" s="501" t="s">
        <v>623</v>
      </c>
    </row>
    <row r="660" spans="1:6" s="353" customFormat="1">
      <c r="A660" s="500">
        <v>44686</v>
      </c>
      <c r="B660" s="215" t="s">
        <v>9</v>
      </c>
      <c r="C660" s="495">
        <v>10000</v>
      </c>
      <c r="D660" s="579">
        <v>0</v>
      </c>
      <c r="E660" s="755">
        <f t="shared" si="17"/>
        <v>23861172</v>
      </c>
      <c r="F660" s="501" t="s">
        <v>809</v>
      </c>
    </row>
    <row r="661" spans="1:6" s="353" customFormat="1">
      <c r="A661" s="500">
        <v>44686</v>
      </c>
      <c r="B661" s="215" t="s">
        <v>9</v>
      </c>
      <c r="C661" s="495">
        <v>10000</v>
      </c>
      <c r="D661" s="579">
        <v>0</v>
      </c>
      <c r="E661" s="755">
        <f t="shared" si="17"/>
        <v>23871172</v>
      </c>
      <c r="F661" s="501" t="s">
        <v>625</v>
      </c>
    </row>
    <row r="662" spans="1:6" s="353" customFormat="1">
      <c r="A662" s="500">
        <v>44687</v>
      </c>
      <c r="B662" s="215" t="s">
        <v>9</v>
      </c>
      <c r="C662" s="495">
        <v>100000</v>
      </c>
      <c r="D662" s="579">
        <v>0</v>
      </c>
      <c r="E662" s="755">
        <f t="shared" si="17"/>
        <v>23971172</v>
      </c>
      <c r="F662" s="501" t="s">
        <v>614</v>
      </c>
    </row>
    <row r="663" spans="1:6" s="353" customFormat="1">
      <c r="A663" s="500">
        <v>44687</v>
      </c>
      <c r="B663" s="215" t="s">
        <v>9</v>
      </c>
      <c r="C663" s="495">
        <v>100000</v>
      </c>
      <c r="D663" s="579">
        <v>0</v>
      </c>
      <c r="E663" s="755">
        <f t="shared" si="17"/>
        <v>24071172</v>
      </c>
      <c r="F663" s="501" t="s">
        <v>839</v>
      </c>
    </row>
    <row r="664" spans="1:6" s="353" customFormat="1">
      <c r="A664" s="500">
        <v>44687</v>
      </c>
      <c r="B664" s="215" t="s">
        <v>9</v>
      </c>
      <c r="C664" s="495">
        <v>40000</v>
      </c>
      <c r="D664" s="579">
        <v>0</v>
      </c>
      <c r="E664" s="755">
        <f t="shared" si="17"/>
        <v>24111172</v>
      </c>
      <c r="F664" s="501" t="s">
        <v>611</v>
      </c>
    </row>
    <row r="665" spans="1:6" s="353" customFormat="1">
      <c r="A665" s="500">
        <v>44687</v>
      </c>
      <c r="B665" s="147" t="s">
        <v>187</v>
      </c>
      <c r="C665" s="495">
        <v>0</v>
      </c>
      <c r="D665" s="495">
        <v>55110</v>
      </c>
      <c r="E665" s="755">
        <f t="shared" si="17"/>
        <v>24056062</v>
      </c>
      <c r="F665" s="501" t="s">
        <v>615</v>
      </c>
    </row>
    <row r="666" spans="1:6" s="353" customFormat="1">
      <c r="A666" s="500">
        <v>44690</v>
      </c>
      <c r="B666" s="215" t="s">
        <v>9</v>
      </c>
      <c r="C666" s="495">
        <v>495000</v>
      </c>
      <c r="D666" s="495">
        <v>0</v>
      </c>
      <c r="E666" s="755">
        <f t="shared" si="17"/>
        <v>24551062</v>
      </c>
      <c r="F666" s="501" t="s">
        <v>611</v>
      </c>
    </row>
    <row r="667" spans="1:6" s="353" customFormat="1">
      <c r="A667" s="500">
        <v>44690</v>
      </c>
      <c r="B667" s="215" t="s">
        <v>20</v>
      </c>
      <c r="C667" s="495">
        <v>0</v>
      </c>
      <c r="D667" s="495">
        <v>3814000</v>
      </c>
      <c r="E667" s="755">
        <f t="shared" si="17"/>
        <v>20737062</v>
      </c>
      <c r="F667" s="501" t="s">
        <v>646</v>
      </c>
    </row>
    <row r="668" spans="1:6" s="353" customFormat="1">
      <c r="A668" s="500">
        <v>44691</v>
      </c>
      <c r="B668" s="215" t="s">
        <v>9</v>
      </c>
      <c r="C668" s="495">
        <v>10000</v>
      </c>
      <c r="D668" s="495">
        <v>0</v>
      </c>
      <c r="E668" s="755">
        <f t="shared" si="17"/>
        <v>20747062</v>
      </c>
      <c r="F668" s="501" t="s">
        <v>619</v>
      </c>
    </row>
    <row r="669" spans="1:6" s="353" customFormat="1">
      <c r="A669" s="500">
        <v>44691</v>
      </c>
      <c r="B669" s="215" t="s">
        <v>9</v>
      </c>
      <c r="C669" s="495">
        <v>50000</v>
      </c>
      <c r="D669" s="495">
        <v>0</v>
      </c>
      <c r="E669" s="755">
        <f t="shared" si="17"/>
        <v>20797062</v>
      </c>
      <c r="F669" s="501" t="s">
        <v>618</v>
      </c>
    </row>
    <row r="670" spans="1:6" s="353" customFormat="1">
      <c r="A670" s="500">
        <v>44691</v>
      </c>
      <c r="B670" s="215" t="s">
        <v>9</v>
      </c>
      <c r="C670" s="495">
        <v>10000</v>
      </c>
      <c r="D670" s="495">
        <v>0</v>
      </c>
      <c r="E670" s="755">
        <f t="shared" si="17"/>
        <v>20807062</v>
      </c>
      <c r="F670" s="501" t="s">
        <v>755</v>
      </c>
    </row>
    <row r="671" spans="1:6" s="353" customFormat="1">
      <c r="A671" s="500">
        <v>44691</v>
      </c>
      <c r="B671" s="215" t="s">
        <v>9</v>
      </c>
      <c r="C671" s="495">
        <v>20000</v>
      </c>
      <c r="D671" s="495">
        <v>0</v>
      </c>
      <c r="E671" s="755">
        <f t="shared" si="17"/>
        <v>20827062</v>
      </c>
      <c r="F671" s="501" t="s">
        <v>620</v>
      </c>
    </row>
    <row r="672" spans="1:6" s="353" customFormat="1">
      <c r="A672" s="500">
        <v>44691</v>
      </c>
      <c r="B672" s="215" t="s">
        <v>9</v>
      </c>
      <c r="C672" s="495">
        <v>10000</v>
      </c>
      <c r="D672" s="495">
        <v>0</v>
      </c>
      <c r="E672" s="755">
        <f t="shared" si="17"/>
        <v>20837062</v>
      </c>
      <c r="F672" s="501" t="s">
        <v>621</v>
      </c>
    </row>
    <row r="673" spans="1:11" s="353" customFormat="1">
      <c r="A673" s="500">
        <v>44692</v>
      </c>
      <c r="B673" s="215" t="s">
        <v>9</v>
      </c>
      <c r="C673" s="495">
        <v>30000</v>
      </c>
      <c r="D673" s="495">
        <v>0</v>
      </c>
      <c r="E673" s="755">
        <f t="shared" si="17"/>
        <v>20867062</v>
      </c>
      <c r="F673" s="501" t="s">
        <v>810</v>
      </c>
    </row>
    <row r="674" spans="1:11" s="353" customFormat="1">
      <c r="A674" s="500">
        <v>44692</v>
      </c>
      <c r="B674" s="215" t="s">
        <v>9</v>
      </c>
      <c r="C674" s="495">
        <v>20000</v>
      </c>
      <c r="D674" s="495">
        <v>0</v>
      </c>
      <c r="E674" s="755">
        <f t="shared" si="17"/>
        <v>20887062</v>
      </c>
      <c r="F674" s="501" t="s">
        <v>611</v>
      </c>
    </row>
    <row r="675" spans="1:11" s="353" customFormat="1">
      <c r="A675" s="500">
        <v>44692</v>
      </c>
      <c r="B675" s="215" t="s">
        <v>20</v>
      </c>
      <c r="C675" s="495">
        <v>0</v>
      </c>
      <c r="D675" s="495">
        <v>1223000</v>
      </c>
      <c r="E675" s="755">
        <f t="shared" si="17"/>
        <v>19664062</v>
      </c>
      <c r="F675" s="501" t="s">
        <v>840</v>
      </c>
    </row>
    <row r="676" spans="1:11" s="353" customFormat="1">
      <c r="A676" s="500">
        <v>44693</v>
      </c>
      <c r="B676" s="215" t="s">
        <v>9</v>
      </c>
      <c r="C676" s="495">
        <v>80000</v>
      </c>
      <c r="D676" s="495">
        <v>0</v>
      </c>
      <c r="E676" s="755">
        <f t="shared" si="17"/>
        <v>19744062</v>
      </c>
      <c r="F676" s="501" t="s">
        <v>611</v>
      </c>
    </row>
    <row r="677" spans="1:11" s="353" customFormat="1">
      <c r="A677" s="500">
        <v>44694</v>
      </c>
      <c r="B677" s="215" t="s">
        <v>9</v>
      </c>
      <c r="C677" s="495">
        <v>10000</v>
      </c>
      <c r="D677" s="495">
        <v>0</v>
      </c>
      <c r="E677" s="755">
        <f t="shared" si="17"/>
        <v>19754062</v>
      </c>
      <c r="F677" s="501" t="s">
        <v>758</v>
      </c>
    </row>
    <row r="678" spans="1:11" s="353" customFormat="1">
      <c r="A678" s="500">
        <v>44696</v>
      </c>
      <c r="B678" s="215" t="s">
        <v>9</v>
      </c>
      <c r="C678" s="495">
        <v>10000</v>
      </c>
      <c r="D678" s="495">
        <v>0</v>
      </c>
      <c r="E678" s="755">
        <f t="shared" si="17"/>
        <v>19764062</v>
      </c>
      <c r="F678" s="501" t="s">
        <v>715</v>
      </c>
    </row>
    <row r="679" spans="1:11" s="353" customFormat="1">
      <c r="A679" s="500">
        <v>44697</v>
      </c>
      <c r="B679" s="215" t="s">
        <v>9</v>
      </c>
      <c r="C679" s="495">
        <v>200000</v>
      </c>
      <c r="D679" s="495">
        <v>0</v>
      </c>
      <c r="E679" s="755">
        <f t="shared" si="17"/>
        <v>19964062</v>
      </c>
      <c r="F679" s="501" t="s">
        <v>841</v>
      </c>
    </row>
    <row r="680" spans="1:11" s="353" customFormat="1">
      <c r="A680" s="500">
        <v>44699</v>
      </c>
      <c r="B680" s="215" t="s">
        <v>9</v>
      </c>
      <c r="C680" s="495">
        <v>1265000</v>
      </c>
      <c r="D680" s="495">
        <v>0</v>
      </c>
      <c r="E680" s="755">
        <f t="shared" si="17"/>
        <v>21229062</v>
      </c>
      <c r="F680" s="501" t="s">
        <v>611</v>
      </c>
    </row>
    <row r="681" spans="1:11" s="353" customFormat="1">
      <c r="A681" s="500">
        <v>44700</v>
      </c>
      <c r="B681" s="215" t="s">
        <v>9</v>
      </c>
      <c r="C681" s="495">
        <v>30000</v>
      </c>
      <c r="D681" s="495">
        <v>0</v>
      </c>
      <c r="E681" s="755">
        <f t="shared" si="17"/>
        <v>21259062</v>
      </c>
      <c r="F681" s="501" t="s">
        <v>611</v>
      </c>
    </row>
    <row r="682" spans="1:11" s="353" customFormat="1">
      <c r="A682" s="500">
        <v>44701</v>
      </c>
      <c r="B682" s="215" t="s">
        <v>9</v>
      </c>
      <c r="C682" s="495">
        <v>20000</v>
      </c>
      <c r="D682" s="495">
        <v>0</v>
      </c>
      <c r="E682" s="755">
        <f t="shared" si="17"/>
        <v>21279062</v>
      </c>
      <c r="F682" s="501" t="s">
        <v>626</v>
      </c>
    </row>
    <row r="683" spans="1:11" s="353" customFormat="1">
      <c r="A683" s="500">
        <v>44701</v>
      </c>
      <c r="B683" s="215" t="s">
        <v>9</v>
      </c>
      <c r="C683" s="495">
        <v>20000</v>
      </c>
      <c r="D683" s="495">
        <v>0</v>
      </c>
      <c r="E683" s="755">
        <f t="shared" si="17"/>
        <v>21299062</v>
      </c>
      <c r="F683" s="501" t="s">
        <v>627</v>
      </c>
      <c r="K683" s="569"/>
    </row>
    <row r="684" spans="1:11" s="353" customFormat="1">
      <c r="A684" s="500">
        <v>44703</v>
      </c>
      <c r="B684" s="215" t="s">
        <v>9</v>
      </c>
      <c r="C684" s="495">
        <v>10000</v>
      </c>
      <c r="D684" s="495">
        <v>0</v>
      </c>
      <c r="E684" s="755">
        <f t="shared" si="17"/>
        <v>21309062</v>
      </c>
      <c r="F684" s="501" t="s">
        <v>809</v>
      </c>
    </row>
    <row r="685" spans="1:11" s="353" customFormat="1">
      <c r="A685" s="500">
        <v>44703</v>
      </c>
      <c r="B685" s="215" t="s">
        <v>9</v>
      </c>
      <c r="C685" s="495">
        <v>2500000</v>
      </c>
      <c r="D685" s="495">
        <v>0</v>
      </c>
      <c r="E685" s="755">
        <f t="shared" si="17"/>
        <v>23809062</v>
      </c>
      <c r="F685" s="501" t="s">
        <v>843</v>
      </c>
    </row>
    <row r="686" spans="1:11" s="353" customFormat="1">
      <c r="A686" s="500">
        <v>44704</v>
      </c>
      <c r="B686" s="215" t="s">
        <v>9</v>
      </c>
      <c r="C686" s="495">
        <v>230000</v>
      </c>
      <c r="D686" s="495">
        <v>0</v>
      </c>
      <c r="E686" s="755">
        <f t="shared" si="17"/>
        <v>24039062</v>
      </c>
      <c r="F686" s="501" t="s">
        <v>611</v>
      </c>
    </row>
    <row r="687" spans="1:11" s="353" customFormat="1">
      <c r="A687" s="500">
        <v>44704</v>
      </c>
      <c r="B687" s="215" t="s">
        <v>9</v>
      </c>
      <c r="C687" s="495">
        <v>2000000</v>
      </c>
      <c r="D687" s="495">
        <v>0</v>
      </c>
      <c r="E687" s="755">
        <f t="shared" si="17"/>
        <v>26039062</v>
      </c>
      <c r="F687" s="501" t="s">
        <v>844</v>
      </c>
    </row>
    <row r="688" spans="1:11" s="353" customFormat="1">
      <c r="A688" s="500">
        <v>44705</v>
      </c>
      <c r="B688" s="215" t="s">
        <v>9</v>
      </c>
      <c r="C688" s="495">
        <v>100000</v>
      </c>
      <c r="D688" s="495">
        <v>0</v>
      </c>
      <c r="E688" s="755">
        <f t="shared" si="17"/>
        <v>26139062</v>
      </c>
      <c r="F688" s="501" t="s">
        <v>622</v>
      </c>
    </row>
    <row r="689" spans="1:6" s="353" customFormat="1">
      <c r="A689" s="500">
        <v>44706</v>
      </c>
      <c r="B689" s="215" t="s">
        <v>9</v>
      </c>
      <c r="C689" s="495">
        <v>100000</v>
      </c>
      <c r="D689" s="495">
        <v>0</v>
      </c>
      <c r="E689" s="755">
        <f t="shared" si="17"/>
        <v>26239062</v>
      </c>
      <c r="F689" s="501" t="s">
        <v>611</v>
      </c>
    </row>
    <row r="690" spans="1:6" s="353" customFormat="1">
      <c r="A690" s="500">
        <v>44707</v>
      </c>
      <c r="B690" s="215" t="s">
        <v>9</v>
      </c>
      <c r="C690" s="495">
        <v>10000</v>
      </c>
      <c r="D690" s="495">
        <v>0</v>
      </c>
      <c r="E690" s="755">
        <f t="shared" si="17"/>
        <v>26249062</v>
      </c>
      <c r="F690" s="501" t="s">
        <v>611</v>
      </c>
    </row>
    <row r="691" spans="1:6" s="353" customFormat="1">
      <c r="A691" s="500">
        <v>44708</v>
      </c>
      <c r="B691" s="215" t="s">
        <v>9</v>
      </c>
      <c r="C691" s="495">
        <v>1175000</v>
      </c>
      <c r="D691" s="495">
        <v>0</v>
      </c>
      <c r="E691" s="755">
        <f t="shared" si="17"/>
        <v>27424062</v>
      </c>
      <c r="F691" s="501" t="s">
        <v>611</v>
      </c>
    </row>
    <row r="692" spans="1:6" s="353" customFormat="1">
      <c r="A692" s="500">
        <v>44708</v>
      </c>
      <c r="B692" s="215" t="s">
        <v>20</v>
      </c>
      <c r="C692" s="495">
        <v>0</v>
      </c>
      <c r="D692" s="495">
        <v>1000000</v>
      </c>
      <c r="E692" s="755">
        <f t="shared" si="17"/>
        <v>26424062</v>
      </c>
      <c r="F692" s="501" t="s">
        <v>842</v>
      </c>
    </row>
    <row r="693" spans="1:6" s="353" customFormat="1">
      <c r="A693" s="500">
        <v>44711</v>
      </c>
      <c r="B693" s="215" t="s">
        <v>9</v>
      </c>
      <c r="C693" s="495">
        <v>30000</v>
      </c>
      <c r="D693" s="495">
        <v>0</v>
      </c>
      <c r="E693" s="755">
        <f t="shared" si="17"/>
        <v>26454062</v>
      </c>
      <c r="F693" s="501" t="s">
        <v>685</v>
      </c>
    </row>
    <row r="694" spans="1:6" s="353" customFormat="1">
      <c r="A694" s="500">
        <v>44711</v>
      </c>
      <c r="B694" s="215" t="s">
        <v>9</v>
      </c>
      <c r="C694" s="495">
        <v>10000</v>
      </c>
      <c r="D694" s="495">
        <v>0</v>
      </c>
      <c r="E694" s="755">
        <f t="shared" si="17"/>
        <v>26464062</v>
      </c>
      <c r="F694" s="501" t="s">
        <v>629</v>
      </c>
    </row>
    <row r="695" spans="1:6" s="353" customFormat="1">
      <c r="A695" s="500">
        <v>44711</v>
      </c>
      <c r="B695" s="215" t="s">
        <v>9</v>
      </c>
      <c r="C695" s="495">
        <v>70000</v>
      </c>
      <c r="D695" s="495">
        <v>0</v>
      </c>
      <c r="E695" s="755">
        <f t="shared" si="17"/>
        <v>26534062</v>
      </c>
      <c r="F695" s="501" t="s">
        <v>611</v>
      </c>
    </row>
    <row r="696" spans="1:6" s="353" customFormat="1">
      <c r="A696" s="500">
        <v>44712</v>
      </c>
      <c r="B696" s="215" t="s">
        <v>9</v>
      </c>
      <c r="C696" s="495">
        <v>50000</v>
      </c>
      <c r="D696" s="495">
        <v>0</v>
      </c>
      <c r="E696" s="755">
        <f t="shared" si="17"/>
        <v>26584062</v>
      </c>
      <c r="F696" s="501" t="s">
        <v>684</v>
      </c>
    </row>
    <row r="697" spans="1:6" s="353" customFormat="1">
      <c r="A697" s="500">
        <v>44712</v>
      </c>
      <c r="B697" s="215" t="s">
        <v>9</v>
      </c>
      <c r="C697" s="495">
        <v>100000</v>
      </c>
      <c r="D697" s="495">
        <v>0</v>
      </c>
      <c r="E697" s="755">
        <f t="shared" si="17"/>
        <v>26684062</v>
      </c>
      <c r="F697" s="501" t="s">
        <v>613</v>
      </c>
    </row>
    <row r="698" spans="1:6" s="353" customFormat="1">
      <c r="A698" s="500">
        <v>44712</v>
      </c>
      <c r="B698" s="215" t="s">
        <v>9</v>
      </c>
      <c r="C698" s="495">
        <v>10000</v>
      </c>
      <c r="D698" s="495">
        <v>0</v>
      </c>
      <c r="E698" s="755">
        <f t="shared" si="17"/>
        <v>26694062</v>
      </c>
      <c r="F698" s="501" t="s">
        <v>683</v>
      </c>
    </row>
    <row r="699" spans="1:6" s="353" customFormat="1">
      <c r="A699" s="500">
        <v>44712</v>
      </c>
      <c r="B699" s="215" t="s">
        <v>9</v>
      </c>
      <c r="C699" s="495">
        <v>20000</v>
      </c>
      <c r="D699" s="495">
        <v>0</v>
      </c>
      <c r="E699" s="755">
        <f t="shared" si="17"/>
        <v>26714062</v>
      </c>
      <c r="F699" s="501" t="s">
        <v>648</v>
      </c>
    </row>
    <row r="700" spans="1:6" s="353" customFormat="1">
      <c r="A700" s="500">
        <v>44712</v>
      </c>
      <c r="B700" s="215" t="s">
        <v>9</v>
      </c>
      <c r="C700" s="495">
        <v>20000</v>
      </c>
      <c r="D700" s="495">
        <v>0</v>
      </c>
      <c r="E700" s="755">
        <f t="shared" si="17"/>
        <v>26734062</v>
      </c>
      <c r="F700" s="501" t="s">
        <v>682</v>
      </c>
    </row>
    <row r="701" spans="1:6" s="353" customFormat="1">
      <c r="A701" s="500">
        <v>44712</v>
      </c>
      <c r="B701" s="147" t="s">
        <v>187</v>
      </c>
      <c r="C701" s="655">
        <v>0</v>
      </c>
      <c r="D701" s="655">
        <v>45540</v>
      </c>
      <c r="E701" s="755">
        <f t="shared" si="17"/>
        <v>26688522</v>
      </c>
      <c r="F701" s="553" t="s">
        <v>833</v>
      </c>
    </row>
    <row r="702" spans="1:6" s="353" customFormat="1">
      <c r="A702" s="558"/>
      <c r="B702" s="157"/>
      <c r="C702" s="552"/>
      <c r="D702" s="552"/>
      <c r="E702" s="752"/>
      <c r="F702" s="553"/>
    </row>
    <row r="703" spans="1:6" s="353" customFormat="1">
      <c r="A703" s="558"/>
      <c r="B703" s="157"/>
      <c r="C703" s="552"/>
      <c r="D703" s="552"/>
      <c r="E703" s="752"/>
      <c r="F703" s="553"/>
    </row>
    <row r="704" spans="1:6" s="353" customFormat="1" ht="17.25" thickBot="1">
      <c r="A704" s="558"/>
      <c r="B704" s="157" t="s">
        <v>255</v>
      </c>
      <c r="C704" s="552">
        <f>SUM(C651:C701)</f>
        <v>9525000</v>
      </c>
      <c r="D704" s="552">
        <f>SUM(D651:D701)</f>
        <v>6137650</v>
      </c>
      <c r="E704" s="752"/>
      <c r="F704" s="553"/>
    </row>
    <row r="705" spans="1:11" s="353" customFormat="1">
      <c r="A705" s="554">
        <v>44713</v>
      </c>
      <c r="B705" s="425" t="s">
        <v>9</v>
      </c>
      <c r="C705" s="497">
        <v>30000</v>
      </c>
      <c r="D705" s="555"/>
      <c r="E705" s="754">
        <f>E701+C705-D705</f>
        <v>26718522</v>
      </c>
      <c r="F705" s="499" t="s">
        <v>610</v>
      </c>
    </row>
    <row r="706" spans="1:11" s="353" customFormat="1">
      <c r="A706" s="500">
        <v>44714</v>
      </c>
      <c r="B706" s="215" t="s">
        <v>9</v>
      </c>
      <c r="C706" s="495">
        <v>80000</v>
      </c>
      <c r="D706" s="544"/>
      <c r="E706" s="755">
        <f>E705+C706-D706</f>
        <v>26798522</v>
      </c>
      <c r="F706" s="501" t="s">
        <v>611</v>
      </c>
    </row>
    <row r="707" spans="1:11" s="353" customFormat="1">
      <c r="A707" s="500">
        <v>44714</v>
      </c>
      <c r="B707" s="215" t="s">
        <v>9</v>
      </c>
      <c r="C707" s="495">
        <v>10000</v>
      </c>
      <c r="D707" s="544"/>
      <c r="E707" s="755">
        <f t="shared" ref="E707:E753" si="18">E706+C707-D707</f>
        <v>26808522</v>
      </c>
      <c r="F707" s="501" t="s">
        <v>623</v>
      </c>
    </row>
    <row r="708" spans="1:11" s="353" customFormat="1">
      <c r="A708" s="500">
        <v>44718</v>
      </c>
      <c r="B708" s="215" t="s">
        <v>9</v>
      </c>
      <c r="C708" s="495">
        <v>10000</v>
      </c>
      <c r="D708" s="544"/>
      <c r="E708" s="755">
        <f t="shared" si="18"/>
        <v>26818522</v>
      </c>
      <c r="F708" s="501" t="s">
        <v>612</v>
      </c>
    </row>
    <row r="709" spans="1:11" s="353" customFormat="1">
      <c r="A709" s="500">
        <v>44719</v>
      </c>
      <c r="B709" s="215" t="s">
        <v>9</v>
      </c>
      <c r="C709" s="495">
        <v>100000</v>
      </c>
      <c r="D709" s="544"/>
      <c r="E709" s="755">
        <f t="shared" si="18"/>
        <v>26918522</v>
      </c>
      <c r="F709" s="501" t="s">
        <v>614</v>
      </c>
    </row>
    <row r="710" spans="1:11" s="353" customFormat="1">
      <c r="A710" s="500">
        <v>44719</v>
      </c>
      <c r="B710" s="215" t="s">
        <v>9</v>
      </c>
      <c r="C710" s="495">
        <v>250000</v>
      </c>
      <c r="D710" s="544"/>
      <c r="E710" s="755">
        <f t="shared" si="18"/>
        <v>27168522</v>
      </c>
      <c r="F710" s="501" t="s">
        <v>611</v>
      </c>
    </row>
    <row r="711" spans="1:11" s="353" customFormat="1">
      <c r="A711" s="500">
        <v>44719</v>
      </c>
      <c r="B711" s="215" t="s">
        <v>20</v>
      </c>
      <c r="C711" s="544"/>
      <c r="D711" s="495">
        <v>4832000</v>
      </c>
      <c r="E711" s="755">
        <f t="shared" si="18"/>
        <v>22336522</v>
      </c>
      <c r="F711" s="501" t="s">
        <v>646</v>
      </c>
    </row>
    <row r="712" spans="1:11" s="353" customFormat="1">
      <c r="A712" s="500">
        <v>44719</v>
      </c>
      <c r="B712" s="147" t="s">
        <v>187</v>
      </c>
      <c r="C712" s="544"/>
      <c r="D712" s="495">
        <v>55000</v>
      </c>
      <c r="E712" s="755">
        <f t="shared" si="18"/>
        <v>22281522</v>
      </c>
      <c r="F712" s="501" t="s">
        <v>615</v>
      </c>
      <c r="K712" s="569">
        <f>SUM(C705,C707,C708,C709,C713,C715,C716,C717,C718,C719,C721,C722,C726,C727,C728,C741,C742,C743,C744,C746,C747,C748,C751,C752)</f>
        <v>750000</v>
      </c>
    </row>
    <row r="713" spans="1:11" s="353" customFormat="1">
      <c r="A713" s="500">
        <v>44721</v>
      </c>
      <c r="B713" s="215" t="s">
        <v>9</v>
      </c>
      <c r="C713" s="495">
        <v>10000</v>
      </c>
      <c r="D713" s="495"/>
      <c r="E713" s="755">
        <f t="shared" si="18"/>
        <v>22291522</v>
      </c>
      <c r="F713" s="501" t="s">
        <v>628</v>
      </c>
    </row>
    <row r="714" spans="1:11" s="353" customFormat="1">
      <c r="A714" s="500">
        <v>44721</v>
      </c>
      <c r="B714" s="215" t="s">
        <v>9</v>
      </c>
      <c r="C714" s="495">
        <v>555000</v>
      </c>
      <c r="D714" s="495"/>
      <c r="E714" s="755">
        <f t="shared" si="18"/>
        <v>22846522</v>
      </c>
      <c r="F714" s="501" t="s">
        <v>611</v>
      </c>
    </row>
    <row r="715" spans="1:11" s="353" customFormat="1">
      <c r="A715" s="500">
        <v>44722</v>
      </c>
      <c r="B715" s="215" t="s">
        <v>9</v>
      </c>
      <c r="C715" s="495">
        <v>50000</v>
      </c>
      <c r="D715" s="495"/>
      <c r="E715" s="755">
        <f t="shared" si="18"/>
        <v>22896522</v>
      </c>
      <c r="F715" s="501" t="s">
        <v>618</v>
      </c>
    </row>
    <row r="716" spans="1:11" s="353" customFormat="1">
      <c r="A716" s="500">
        <v>44722</v>
      </c>
      <c r="B716" s="215" t="s">
        <v>9</v>
      </c>
      <c r="C716" s="495">
        <v>10000</v>
      </c>
      <c r="D716" s="495"/>
      <c r="E716" s="755">
        <f t="shared" si="18"/>
        <v>22906522</v>
      </c>
      <c r="F716" s="501" t="s">
        <v>619</v>
      </c>
    </row>
    <row r="717" spans="1:11" s="353" customFormat="1">
      <c r="A717" s="500">
        <v>44722</v>
      </c>
      <c r="B717" s="215" t="s">
        <v>9</v>
      </c>
      <c r="C717" s="495">
        <v>10000</v>
      </c>
      <c r="D717" s="495"/>
      <c r="E717" s="755">
        <f t="shared" si="18"/>
        <v>22916522</v>
      </c>
      <c r="F717" s="501" t="s">
        <v>755</v>
      </c>
    </row>
    <row r="718" spans="1:11" s="353" customFormat="1">
      <c r="A718" s="500">
        <v>44722</v>
      </c>
      <c r="B718" s="215" t="s">
        <v>9</v>
      </c>
      <c r="C718" s="495">
        <v>20000</v>
      </c>
      <c r="D718" s="495"/>
      <c r="E718" s="755">
        <f t="shared" si="18"/>
        <v>22936522</v>
      </c>
      <c r="F718" s="501" t="s">
        <v>620</v>
      </c>
    </row>
    <row r="719" spans="1:11" s="353" customFormat="1">
      <c r="A719" s="500">
        <v>44722</v>
      </c>
      <c r="B719" s="215" t="s">
        <v>9</v>
      </c>
      <c r="C719" s="495">
        <v>10000</v>
      </c>
      <c r="D719" s="495"/>
      <c r="E719" s="755">
        <f t="shared" si="18"/>
        <v>22946522</v>
      </c>
      <c r="F719" s="501" t="s">
        <v>621</v>
      </c>
    </row>
    <row r="720" spans="1:11" s="353" customFormat="1">
      <c r="A720" s="500">
        <v>44722</v>
      </c>
      <c r="B720" s="215" t="s">
        <v>20</v>
      </c>
      <c r="C720" s="495"/>
      <c r="D720" s="495">
        <v>2000000</v>
      </c>
      <c r="E720" s="755">
        <f t="shared" si="18"/>
        <v>20946522</v>
      </c>
      <c r="F720" s="542" t="s">
        <v>859</v>
      </c>
    </row>
    <row r="721" spans="1:6" s="353" customFormat="1">
      <c r="A721" s="500">
        <v>44725</v>
      </c>
      <c r="B721" s="215" t="s">
        <v>9</v>
      </c>
      <c r="C721" s="495">
        <v>10000</v>
      </c>
      <c r="D721" s="495"/>
      <c r="E721" s="755">
        <f t="shared" si="18"/>
        <v>20956522</v>
      </c>
      <c r="F721" s="501" t="s">
        <v>758</v>
      </c>
    </row>
    <row r="722" spans="1:6" s="353" customFormat="1">
      <c r="A722" s="500">
        <v>44725</v>
      </c>
      <c r="B722" s="215" t="s">
        <v>9</v>
      </c>
      <c r="C722" s="495">
        <v>30000</v>
      </c>
      <c r="D722" s="495"/>
      <c r="E722" s="755">
        <f t="shared" si="18"/>
        <v>20986522</v>
      </c>
      <c r="F722" s="501" t="s">
        <v>810</v>
      </c>
    </row>
    <row r="723" spans="1:6" s="353" customFormat="1">
      <c r="A723" s="500">
        <v>44725</v>
      </c>
      <c r="B723" s="215" t="s">
        <v>9</v>
      </c>
      <c r="C723" s="495">
        <v>80000</v>
      </c>
      <c r="D723" s="495"/>
      <c r="E723" s="755">
        <f t="shared" si="18"/>
        <v>21066522</v>
      </c>
      <c r="F723" s="501" t="s">
        <v>611</v>
      </c>
    </row>
    <row r="724" spans="1:6" s="353" customFormat="1">
      <c r="A724" s="500">
        <v>44729</v>
      </c>
      <c r="B724" s="215" t="s">
        <v>9</v>
      </c>
      <c r="C724" s="495">
        <v>1255000</v>
      </c>
      <c r="D724" s="495"/>
      <c r="E724" s="755">
        <f t="shared" si="18"/>
        <v>22321522</v>
      </c>
      <c r="F724" s="501" t="s">
        <v>611</v>
      </c>
    </row>
    <row r="725" spans="1:6" s="353" customFormat="1">
      <c r="A725" s="500">
        <v>44730</v>
      </c>
      <c r="B725" s="215" t="s">
        <v>9</v>
      </c>
      <c r="C725" s="495">
        <v>4955</v>
      </c>
      <c r="D725" s="495"/>
      <c r="E725" s="755">
        <f t="shared" si="18"/>
        <v>22326477</v>
      </c>
      <c r="F725" s="542" t="s">
        <v>858</v>
      </c>
    </row>
    <row r="726" spans="1:6" s="353" customFormat="1">
      <c r="A726" s="500">
        <v>44732</v>
      </c>
      <c r="B726" s="215" t="s">
        <v>9</v>
      </c>
      <c r="C726" s="495">
        <v>20000</v>
      </c>
      <c r="D726" s="495"/>
      <c r="E726" s="755">
        <f t="shared" si="18"/>
        <v>22346477</v>
      </c>
      <c r="F726" s="501" t="s">
        <v>626</v>
      </c>
    </row>
    <row r="727" spans="1:6" s="353" customFormat="1">
      <c r="A727" s="500">
        <v>44732</v>
      </c>
      <c r="B727" s="215" t="s">
        <v>9</v>
      </c>
      <c r="C727" s="495">
        <v>30000</v>
      </c>
      <c r="D727" s="495"/>
      <c r="E727" s="755">
        <f t="shared" si="18"/>
        <v>22376477</v>
      </c>
      <c r="F727" s="501" t="s">
        <v>647</v>
      </c>
    </row>
    <row r="728" spans="1:6" s="353" customFormat="1">
      <c r="A728" s="500">
        <v>44732</v>
      </c>
      <c r="B728" s="215" t="s">
        <v>9</v>
      </c>
      <c r="C728" s="495">
        <v>20000</v>
      </c>
      <c r="D728" s="495"/>
      <c r="E728" s="755">
        <f t="shared" si="18"/>
        <v>22396477</v>
      </c>
      <c r="F728" s="501" t="s">
        <v>627</v>
      </c>
    </row>
    <row r="729" spans="1:6" s="353" customFormat="1">
      <c r="A729" s="500">
        <v>44732</v>
      </c>
      <c r="B729" s="215" t="s">
        <v>9</v>
      </c>
      <c r="C729" s="495">
        <v>40000</v>
      </c>
      <c r="D729" s="495"/>
      <c r="E729" s="755">
        <f t="shared" si="18"/>
        <v>22436477</v>
      </c>
      <c r="F729" s="501" t="s">
        <v>611</v>
      </c>
    </row>
    <row r="730" spans="1:6" s="353" customFormat="1">
      <c r="A730" s="500">
        <v>44733</v>
      </c>
      <c r="B730" s="215" t="s">
        <v>9</v>
      </c>
      <c r="C730" s="495">
        <v>1000000</v>
      </c>
      <c r="D730" s="495"/>
      <c r="E730" s="755">
        <f t="shared" si="18"/>
        <v>23436477</v>
      </c>
      <c r="F730" s="542" t="s">
        <v>860</v>
      </c>
    </row>
    <row r="731" spans="1:6" s="353" customFormat="1">
      <c r="A731" s="500">
        <v>44733</v>
      </c>
      <c r="B731" s="215" t="s">
        <v>9</v>
      </c>
      <c r="C731" s="495">
        <v>200000</v>
      </c>
      <c r="D731" s="495"/>
      <c r="E731" s="755">
        <f t="shared" si="18"/>
        <v>23636477</v>
      </c>
      <c r="F731" s="542" t="s">
        <v>861</v>
      </c>
    </row>
    <row r="732" spans="1:6" s="353" customFormat="1">
      <c r="A732" s="500">
        <v>44733</v>
      </c>
      <c r="B732" s="215" t="s">
        <v>20</v>
      </c>
      <c r="C732" s="495"/>
      <c r="D732" s="495">
        <v>1933880</v>
      </c>
      <c r="E732" s="755">
        <f t="shared" si="18"/>
        <v>21702597</v>
      </c>
      <c r="F732" s="542" t="s">
        <v>862</v>
      </c>
    </row>
    <row r="733" spans="1:6" s="353" customFormat="1">
      <c r="A733" s="500">
        <v>44734</v>
      </c>
      <c r="B733" s="215" t="s">
        <v>9</v>
      </c>
      <c r="C733" s="495">
        <v>230000</v>
      </c>
      <c r="D733" s="495"/>
      <c r="E733" s="755">
        <f t="shared" si="18"/>
        <v>21932597</v>
      </c>
      <c r="F733" s="501" t="s">
        <v>611</v>
      </c>
    </row>
    <row r="734" spans="1:6" s="353" customFormat="1">
      <c r="A734" s="500">
        <v>44734</v>
      </c>
      <c r="B734" s="215" t="s">
        <v>865</v>
      </c>
      <c r="C734" s="495"/>
      <c r="D734" s="495">
        <v>100000</v>
      </c>
      <c r="E734" s="755">
        <f t="shared" si="18"/>
        <v>21832597</v>
      </c>
      <c r="F734" s="501" t="s">
        <v>839</v>
      </c>
    </row>
    <row r="735" spans="1:6" s="353" customFormat="1">
      <c r="A735" s="500">
        <v>44735</v>
      </c>
      <c r="B735" s="215" t="s">
        <v>9</v>
      </c>
      <c r="C735" s="495">
        <v>70000</v>
      </c>
      <c r="D735" s="495"/>
      <c r="E735" s="755">
        <f t="shared" si="18"/>
        <v>21902597</v>
      </c>
      <c r="F735" s="501" t="s">
        <v>611</v>
      </c>
    </row>
    <row r="736" spans="1:6" s="353" customFormat="1">
      <c r="A736" s="500">
        <v>44736</v>
      </c>
      <c r="B736" s="215" t="s">
        <v>9</v>
      </c>
      <c r="C736" s="495">
        <v>20000</v>
      </c>
      <c r="D736" s="495"/>
      <c r="E736" s="755">
        <f t="shared" si="18"/>
        <v>21922597</v>
      </c>
      <c r="F736" s="501" t="s">
        <v>611</v>
      </c>
    </row>
    <row r="737" spans="1:6" s="353" customFormat="1">
      <c r="A737" s="500">
        <v>44738</v>
      </c>
      <c r="B737" s="215" t="s">
        <v>105</v>
      </c>
      <c r="C737" s="495">
        <v>10542</v>
      </c>
      <c r="D737" s="495"/>
      <c r="E737" s="755">
        <f t="shared" si="18"/>
        <v>21933139</v>
      </c>
      <c r="F737" s="501" t="s">
        <v>716</v>
      </c>
    </row>
    <row r="738" spans="1:6" s="353" customFormat="1">
      <c r="A738" s="500">
        <v>44738</v>
      </c>
      <c r="B738" s="215" t="s">
        <v>501</v>
      </c>
      <c r="C738" s="495"/>
      <c r="D738" s="495">
        <v>1470</v>
      </c>
      <c r="E738" s="755">
        <f t="shared" si="18"/>
        <v>21931669</v>
      </c>
      <c r="F738" s="501" t="s">
        <v>717</v>
      </c>
    </row>
    <row r="739" spans="1:6" s="353" customFormat="1">
      <c r="A739" s="500">
        <v>44738</v>
      </c>
      <c r="B739" s="215" t="s">
        <v>502</v>
      </c>
      <c r="C739" s="495"/>
      <c r="D739" s="495">
        <v>140</v>
      </c>
      <c r="E739" s="755">
        <f t="shared" si="18"/>
        <v>21931529</v>
      </c>
      <c r="F739" s="501" t="s">
        <v>718</v>
      </c>
    </row>
    <row r="740" spans="1:6" s="353" customFormat="1">
      <c r="A740" s="500">
        <v>44739</v>
      </c>
      <c r="B740" s="215" t="s">
        <v>9</v>
      </c>
      <c r="C740" s="495">
        <v>10000</v>
      </c>
      <c r="D740" s="495"/>
      <c r="E740" s="755">
        <f t="shared" si="18"/>
        <v>21941529</v>
      </c>
      <c r="F740" s="501" t="s">
        <v>611</v>
      </c>
    </row>
    <row r="741" spans="1:6" s="353" customFormat="1">
      <c r="A741" s="500">
        <v>44740</v>
      </c>
      <c r="B741" s="215" t="s">
        <v>9</v>
      </c>
      <c r="C741" s="495">
        <v>30000</v>
      </c>
      <c r="D741" s="495"/>
      <c r="E741" s="755">
        <f t="shared" si="18"/>
        <v>21971529</v>
      </c>
      <c r="F741" s="501" t="s">
        <v>685</v>
      </c>
    </row>
    <row r="742" spans="1:6" s="353" customFormat="1">
      <c r="A742" s="500">
        <v>44740</v>
      </c>
      <c r="B742" s="215" t="s">
        <v>9</v>
      </c>
      <c r="C742" s="495">
        <v>50000</v>
      </c>
      <c r="D742" s="495"/>
      <c r="E742" s="755">
        <f t="shared" si="18"/>
        <v>22021529</v>
      </c>
      <c r="F742" s="501" t="s">
        <v>864</v>
      </c>
    </row>
    <row r="743" spans="1:6" s="353" customFormat="1">
      <c r="A743" s="500">
        <v>44741</v>
      </c>
      <c r="B743" s="215" t="s">
        <v>9</v>
      </c>
      <c r="C743" s="495">
        <v>100000</v>
      </c>
      <c r="D743" s="495"/>
      <c r="E743" s="755">
        <f t="shared" si="18"/>
        <v>22121529</v>
      </c>
      <c r="F743" s="501" t="s">
        <v>622</v>
      </c>
    </row>
    <row r="744" spans="1:6" s="353" customFormat="1">
      <c r="A744" s="500">
        <v>44741</v>
      </c>
      <c r="B744" s="215" t="s">
        <v>9</v>
      </c>
      <c r="C744" s="495">
        <v>10000</v>
      </c>
      <c r="D744" s="495"/>
      <c r="E744" s="755">
        <f t="shared" si="18"/>
        <v>22131529</v>
      </c>
      <c r="F744" s="501" t="s">
        <v>629</v>
      </c>
    </row>
    <row r="745" spans="1:6" s="353" customFormat="1">
      <c r="A745" s="500">
        <v>44741</v>
      </c>
      <c r="B745" s="215" t="s">
        <v>9</v>
      </c>
      <c r="C745" s="495">
        <v>1185000</v>
      </c>
      <c r="D745" s="495"/>
      <c r="E745" s="755">
        <f t="shared" si="18"/>
        <v>23316529</v>
      </c>
      <c r="F745" s="501" t="s">
        <v>611</v>
      </c>
    </row>
    <row r="746" spans="1:6" s="353" customFormat="1">
      <c r="A746" s="500">
        <v>44742</v>
      </c>
      <c r="B746" s="215" t="s">
        <v>9</v>
      </c>
      <c r="C746" s="495">
        <v>50000</v>
      </c>
      <c r="D746" s="495"/>
      <c r="E746" s="755">
        <f t="shared" si="18"/>
        <v>23366529</v>
      </c>
      <c r="F746" s="501" t="s">
        <v>684</v>
      </c>
    </row>
    <row r="747" spans="1:6" s="353" customFormat="1">
      <c r="A747" s="500">
        <v>44742</v>
      </c>
      <c r="B747" s="215" t="s">
        <v>9</v>
      </c>
      <c r="C747" s="495">
        <v>10000</v>
      </c>
      <c r="D747" s="495"/>
      <c r="E747" s="755">
        <f t="shared" si="18"/>
        <v>23376529</v>
      </c>
      <c r="F747" s="501" t="s">
        <v>683</v>
      </c>
    </row>
    <row r="748" spans="1:6" s="353" customFormat="1">
      <c r="A748" s="500">
        <v>44742</v>
      </c>
      <c r="B748" s="215" t="s">
        <v>9</v>
      </c>
      <c r="C748" s="495">
        <v>100000</v>
      </c>
      <c r="D748" s="495"/>
      <c r="E748" s="755">
        <f t="shared" si="18"/>
        <v>23476529</v>
      </c>
      <c r="F748" s="501" t="s">
        <v>613</v>
      </c>
    </row>
    <row r="749" spans="1:6" s="353" customFormat="1">
      <c r="A749" s="500">
        <v>44742</v>
      </c>
      <c r="B749" s="215" t="s">
        <v>9</v>
      </c>
      <c r="C749" s="495">
        <v>20000</v>
      </c>
      <c r="D749" s="495"/>
      <c r="E749" s="755">
        <f t="shared" si="18"/>
        <v>23496529</v>
      </c>
      <c r="F749" s="501" t="s">
        <v>648</v>
      </c>
    </row>
    <row r="750" spans="1:6" s="353" customFormat="1">
      <c r="A750" s="500">
        <v>44742</v>
      </c>
      <c r="B750" s="215" t="s">
        <v>9</v>
      </c>
      <c r="C750" s="495">
        <v>10000</v>
      </c>
      <c r="D750" s="495"/>
      <c r="E750" s="755">
        <f t="shared" si="18"/>
        <v>23506529</v>
      </c>
      <c r="F750" s="501" t="s">
        <v>611</v>
      </c>
    </row>
    <row r="751" spans="1:6" s="353" customFormat="1">
      <c r="A751" s="500">
        <v>44742</v>
      </c>
      <c r="B751" s="215" t="s">
        <v>9</v>
      </c>
      <c r="C751" s="495">
        <v>10000</v>
      </c>
      <c r="D751" s="495"/>
      <c r="E751" s="755">
        <f t="shared" si="18"/>
        <v>23516529</v>
      </c>
      <c r="F751" s="501" t="s">
        <v>644</v>
      </c>
    </row>
    <row r="752" spans="1:6" s="353" customFormat="1">
      <c r="A752" s="500">
        <v>44742</v>
      </c>
      <c r="B752" s="215" t="s">
        <v>9</v>
      </c>
      <c r="C752" s="495">
        <v>20000</v>
      </c>
      <c r="D752" s="495"/>
      <c r="E752" s="755">
        <f t="shared" si="18"/>
        <v>23536529</v>
      </c>
      <c r="F752" s="501" t="s">
        <v>682</v>
      </c>
    </row>
    <row r="753" spans="1:12" s="353" customFormat="1">
      <c r="A753" s="500">
        <v>44742</v>
      </c>
      <c r="B753" s="147" t="s">
        <v>187</v>
      </c>
      <c r="C753" s="544"/>
      <c r="D753" s="527">
        <v>44880</v>
      </c>
      <c r="E753" s="755">
        <f t="shared" si="18"/>
        <v>23491649</v>
      </c>
      <c r="F753" s="542" t="s">
        <v>833</v>
      </c>
    </row>
    <row r="754" spans="1:12" s="353" customFormat="1" ht="17.25" thickBot="1">
      <c r="A754" s="558" t="s">
        <v>863</v>
      </c>
      <c r="B754" s="157" t="s">
        <v>234</v>
      </c>
      <c r="C754" s="552">
        <f>SUM(C705:C753)</f>
        <v>5770497</v>
      </c>
      <c r="D754" s="552">
        <f>SUM(D705:D753)</f>
        <v>8967370</v>
      </c>
      <c r="E754" s="752"/>
      <c r="F754" s="553"/>
    </row>
    <row r="755" spans="1:12" s="353" customFormat="1">
      <c r="A755" s="554">
        <v>44743</v>
      </c>
      <c r="B755" s="425" t="s">
        <v>9</v>
      </c>
      <c r="C755" s="497">
        <v>30000</v>
      </c>
      <c r="D755" s="580">
        <v>0</v>
      </c>
      <c r="E755" s="754">
        <f>E753+C755-D755</f>
        <v>23521649</v>
      </c>
      <c r="F755" s="499" t="s">
        <v>610</v>
      </c>
    </row>
    <row r="756" spans="1:12" s="353" customFormat="1">
      <c r="A756" s="500">
        <v>44743</v>
      </c>
      <c r="B756" s="215" t="s">
        <v>9</v>
      </c>
      <c r="C756" s="495">
        <v>10000</v>
      </c>
      <c r="D756" s="579">
        <v>0</v>
      </c>
      <c r="E756" s="755">
        <f>E755+C756-D756</f>
        <v>23531649</v>
      </c>
      <c r="F756" s="501" t="s">
        <v>611</v>
      </c>
    </row>
    <row r="757" spans="1:12" s="353" customFormat="1">
      <c r="A757" s="500">
        <v>44745</v>
      </c>
      <c r="B757" s="215" t="s">
        <v>9</v>
      </c>
      <c r="C757" s="495">
        <v>10000</v>
      </c>
      <c r="D757" s="579">
        <v>0</v>
      </c>
      <c r="E757" s="755">
        <f t="shared" ref="E757:E794" si="19">E756+C757-D757</f>
        <v>23541649</v>
      </c>
      <c r="F757" s="501" t="s">
        <v>623</v>
      </c>
    </row>
    <row r="758" spans="1:12" s="353" customFormat="1">
      <c r="A758" s="500">
        <v>44746</v>
      </c>
      <c r="B758" s="215" t="s">
        <v>9</v>
      </c>
      <c r="C758" s="495">
        <v>360000</v>
      </c>
      <c r="D758" s="579">
        <v>0</v>
      </c>
      <c r="E758" s="755">
        <f t="shared" si="19"/>
        <v>23901649</v>
      </c>
      <c r="F758" s="501" t="s">
        <v>611</v>
      </c>
    </row>
    <row r="759" spans="1:12" s="353" customFormat="1">
      <c r="A759" s="500">
        <v>44746</v>
      </c>
      <c r="B759" s="215" t="s">
        <v>9</v>
      </c>
      <c r="C759" s="495">
        <v>10000</v>
      </c>
      <c r="D759" s="579">
        <v>0</v>
      </c>
      <c r="E759" s="755">
        <f t="shared" si="19"/>
        <v>23911649</v>
      </c>
      <c r="F759" s="501" t="s">
        <v>715</v>
      </c>
    </row>
    <row r="760" spans="1:12" s="353" customFormat="1">
      <c r="A760" s="500">
        <v>44747</v>
      </c>
      <c r="B760" s="215" t="s">
        <v>9</v>
      </c>
      <c r="C760" s="495">
        <v>100000</v>
      </c>
      <c r="D760" s="579">
        <v>0</v>
      </c>
      <c r="E760" s="755">
        <f t="shared" si="19"/>
        <v>24011649</v>
      </c>
      <c r="F760" s="501" t="s">
        <v>614</v>
      </c>
    </row>
    <row r="761" spans="1:12" s="353" customFormat="1">
      <c r="A761" s="500">
        <v>44747</v>
      </c>
      <c r="B761" s="215" t="s">
        <v>9</v>
      </c>
      <c r="C761" s="495">
        <v>100000</v>
      </c>
      <c r="D761" s="579">
        <v>0</v>
      </c>
      <c r="E761" s="755">
        <f t="shared" si="19"/>
        <v>24111649</v>
      </c>
      <c r="F761" s="501" t="s">
        <v>872</v>
      </c>
    </row>
    <row r="762" spans="1:12" s="353" customFormat="1">
      <c r="A762" s="500">
        <v>44747</v>
      </c>
      <c r="B762" s="147" t="s">
        <v>187</v>
      </c>
      <c r="C762" s="495">
        <v>0</v>
      </c>
      <c r="D762" s="495">
        <v>55000</v>
      </c>
      <c r="E762" s="755">
        <f t="shared" si="19"/>
        <v>24056649</v>
      </c>
      <c r="F762" s="501" t="s">
        <v>615</v>
      </c>
    </row>
    <row r="763" spans="1:12" s="353" customFormat="1">
      <c r="A763" s="500">
        <v>44748</v>
      </c>
      <c r="B763" s="215" t="s">
        <v>9</v>
      </c>
      <c r="C763" s="495">
        <v>40000</v>
      </c>
      <c r="D763" s="495">
        <v>0</v>
      </c>
      <c r="E763" s="755">
        <f t="shared" si="19"/>
        <v>24096649</v>
      </c>
      <c r="F763" s="501" t="s">
        <v>611</v>
      </c>
    </row>
    <row r="764" spans="1:12" s="353" customFormat="1">
      <c r="A764" s="500">
        <v>44748</v>
      </c>
      <c r="B764" s="215" t="s">
        <v>9</v>
      </c>
      <c r="C764" s="495">
        <v>10000</v>
      </c>
      <c r="D764" s="495">
        <v>0</v>
      </c>
      <c r="E764" s="755">
        <f t="shared" si="19"/>
        <v>24106649</v>
      </c>
      <c r="F764" s="501" t="s">
        <v>873</v>
      </c>
    </row>
    <row r="765" spans="1:12" s="353" customFormat="1">
      <c r="A765" s="500">
        <v>44749</v>
      </c>
      <c r="B765" s="215" t="s">
        <v>9</v>
      </c>
      <c r="C765" s="495">
        <v>475000</v>
      </c>
      <c r="D765" s="495">
        <v>0</v>
      </c>
      <c r="E765" s="755">
        <f t="shared" si="19"/>
        <v>24581649</v>
      </c>
      <c r="F765" s="501" t="s">
        <v>611</v>
      </c>
    </row>
    <row r="766" spans="1:12" s="353" customFormat="1">
      <c r="A766" s="500">
        <v>44750</v>
      </c>
      <c r="B766" s="215" t="s">
        <v>9</v>
      </c>
      <c r="C766" s="495">
        <v>20000</v>
      </c>
      <c r="D766" s="495">
        <v>0</v>
      </c>
      <c r="E766" s="755">
        <f t="shared" si="19"/>
        <v>24601649</v>
      </c>
      <c r="F766" s="501" t="s">
        <v>620</v>
      </c>
    </row>
    <row r="767" spans="1:12" s="353" customFormat="1">
      <c r="A767" s="500">
        <v>44750</v>
      </c>
      <c r="B767" s="215" t="s">
        <v>9</v>
      </c>
      <c r="C767" s="495">
        <v>20000</v>
      </c>
      <c r="D767" s="495">
        <v>0</v>
      </c>
      <c r="E767" s="755">
        <f t="shared" si="19"/>
        <v>24621649</v>
      </c>
      <c r="F767" s="501" t="s">
        <v>611</v>
      </c>
      <c r="L767" s="569">
        <f>SUM(C755,C757,C759,C761,C764,C766,C768:C772,C773,C774,C777,C780:C781,C784,C786:C787,C789:C790,C792,C760)</f>
        <v>1660000</v>
      </c>
    </row>
    <row r="768" spans="1:12" s="353" customFormat="1">
      <c r="A768" s="500">
        <v>44751</v>
      </c>
      <c r="B768" s="215" t="s">
        <v>9</v>
      </c>
      <c r="C768" s="495">
        <v>10000</v>
      </c>
      <c r="D768" s="495">
        <v>0</v>
      </c>
      <c r="E768" s="755">
        <f t="shared" si="19"/>
        <v>24631649</v>
      </c>
      <c r="F768" s="501" t="s">
        <v>612</v>
      </c>
    </row>
    <row r="769" spans="1:6" s="353" customFormat="1">
      <c r="A769" s="500">
        <v>44751</v>
      </c>
      <c r="B769" s="215" t="s">
        <v>9</v>
      </c>
      <c r="C769" s="495">
        <v>30000</v>
      </c>
      <c r="D769" s="495">
        <v>0</v>
      </c>
      <c r="E769" s="755">
        <f t="shared" si="19"/>
        <v>24661649</v>
      </c>
      <c r="F769" s="501" t="s">
        <v>647</v>
      </c>
    </row>
    <row r="770" spans="1:6" s="353" customFormat="1">
      <c r="A770" s="500">
        <v>44753</v>
      </c>
      <c r="B770" s="215" t="s">
        <v>9</v>
      </c>
      <c r="C770" s="495">
        <v>10000</v>
      </c>
      <c r="D770" s="495">
        <v>0</v>
      </c>
      <c r="E770" s="755">
        <f t="shared" si="19"/>
        <v>24671649</v>
      </c>
      <c r="F770" s="501" t="s">
        <v>619</v>
      </c>
    </row>
    <row r="771" spans="1:6" s="353" customFormat="1">
      <c r="A771" s="500">
        <v>44753</v>
      </c>
      <c r="B771" s="215" t="s">
        <v>9</v>
      </c>
      <c r="C771" s="495">
        <v>50000</v>
      </c>
      <c r="D771" s="495">
        <v>0</v>
      </c>
      <c r="E771" s="755">
        <f t="shared" si="19"/>
        <v>24721649</v>
      </c>
      <c r="F771" s="501" t="s">
        <v>618</v>
      </c>
    </row>
    <row r="772" spans="1:6" s="353" customFormat="1">
      <c r="A772" s="500">
        <v>44753</v>
      </c>
      <c r="B772" s="215" t="s">
        <v>9</v>
      </c>
      <c r="C772" s="495">
        <v>30000</v>
      </c>
      <c r="D772" s="495">
        <v>0</v>
      </c>
      <c r="E772" s="755">
        <f t="shared" si="19"/>
        <v>24751649</v>
      </c>
      <c r="F772" s="501" t="s">
        <v>810</v>
      </c>
    </row>
    <row r="773" spans="1:6" s="353" customFormat="1">
      <c r="A773" s="500">
        <v>44753</v>
      </c>
      <c r="B773" s="215" t="s">
        <v>9</v>
      </c>
      <c r="C773" s="495">
        <v>10000</v>
      </c>
      <c r="D773" s="495">
        <v>0</v>
      </c>
      <c r="E773" s="755">
        <f t="shared" si="19"/>
        <v>24761649</v>
      </c>
      <c r="F773" s="501" t="s">
        <v>755</v>
      </c>
    </row>
    <row r="774" spans="1:6" s="353" customFormat="1">
      <c r="A774" s="500">
        <v>44753</v>
      </c>
      <c r="B774" s="215" t="s">
        <v>9</v>
      </c>
      <c r="C774" s="495">
        <v>10000</v>
      </c>
      <c r="D774" s="495">
        <v>0</v>
      </c>
      <c r="E774" s="755">
        <f t="shared" si="19"/>
        <v>24771649</v>
      </c>
      <c r="F774" s="501" t="s">
        <v>621</v>
      </c>
    </row>
    <row r="775" spans="1:6" s="353" customFormat="1">
      <c r="A775" s="500">
        <v>44753</v>
      </c>
      <c r="B775" s="215" t="s">
        <v>9</v>
      </c>
      <c r="C775" s="495">
        <v>20000</v>
      </c>
      <c r="D775" s="495">
        <v>0</v>
      </c>
      <c r="E775" s="755">
        <f t="shared" si="19"/>
        <v>24791649</v>
      </c>
      <c r="F775" s="501" t="s">
        <v>611</v>
      </c>
    </row>
    <row r="776" spans="1:6" s="353" customFormat="1">
      <c r="A776" s="500">
        <v>44753</v>
      </c>
      <c r="B776" s="215" t="s">
        <v>20</v>
      </c>
      <c r="C776" s="495">
        <v>0</v>
      </c>
      <c r="D776" s="495">
        <v>4824000</v>
      </c>
      <c r="E776" s="755">
        <f t="shared" si="19"/>
        <v>19967649</v>
      </c>
      <c r="F776" s="501" t="s">
        <v>646</v>
      </c>
    </row>
    <row r="777" spans="1:6" s="353" customFormat="1">
      <c r="A777" s="500">
        <v>44755</v>
      </c>
      <c r="B777" s="215" t="s">
        <v>9</v>
      </c>
      <c r="C777" s="495">
        <v>10000</v>
      </c>
      <c r="D777" s="495">
        <v>0</v>
      </c>
      <c r="E777" s="755">
        <f t="shared" si="19"/>
        <v>19977649</v>
      </c>
      <c r="F777" s="501" t="s">
        <v>758</v>
      </c>
    </row>
    <row r="778" spans="1:6" s="353" customFormat="1">
      <c r="A778" s="500">
        <v>44755</v>
      </c>
      <c r="B778" s="215" t="s">
        <v>9</v>
      </c>
      <c r="C778" s="495">
        <v>80000</v>
      </c>
      <c r="D778" s="495">
        <v>0</v>
      </c>
      <c r="E778" s="755">
        <f t="shared" si="19"/>
        <v>20057649</v>
      </c>
      <c r="F778" s="501" t="s">
        <v>611</v>
      </c>
    </row>
    <row r="779" spans="1:6" s="353" customFormat="1">
      <c r="A779" s="500">
        <v>44760</v>
      </c>
      <c r="B779" s="215" t="s">
        <v>9</v>
      </c>
      <c r="C779" s="495">
        <v>1275000</v>
      </c>
      <c r="D779" s="495">
        <v>0</v>
      </c>
      <c r="E779" s="755">
        <f t="shared" si="19"/>
        <v>21332649</v>
      </c>
      <c r="F779" s="501" t="s">
        <v>611</v>
      </c>
    </row>
    <row r="780" spans="1:6" s="353" customFormat="1">
      <c r="A780" s="500">
        <v>44762</v>
      </c>
      <c r="B780" s="215" t="s">
        <v>9</v>
      </c>
      <c r="C780" s="495">
        <v>20000</v>
      </c>
      <c r="D780" s="495">
        <v>0</v>
      </c>
      <c r="E780" s="755">
        <f t="shared" si="19"/>
        <v>21352649</v>
      </c>
      <c r="F780" s="501" t="s">
        <v>626</v>
      </c>
    </row>
    <row r="781" spans="1:6" s="353" customFormat="1">
      <c r="A781" s="500">
        <v>44762</v>
      </c>
      <c r="B781" s="215" t="s">
        <v>9</v>
      </c>
      <c r="C781" s="495">
        <v>20000</v>
      </c>
      <c r="D781" s="495">
        <v>0</v>
      </c>
      <c r="E781" s="755">
        <f t="shared" si="19"/>
        <v>21372649</v>
      </c>
      <c r="F781" s="501" t="s">
        <v>627</v>
      </c>
    </row>
    <row r="782" spans="1:6" s="353" customFormat="1">
      <c r="A782" s="500">
        <v>44762</v>
      </c>
      <c r="B782" s="215" t="s">
        <v>9</v>
      </c>
      <c r="C782" s="495">
        <v>40000</v>
      </c>
      <c r="D782" s="495">
        <v>0</v>
      </c>
      <c r="E782" s="755">
        <f t="shared" si="19"/>
        <v>21412649</v>
      </c>
      <c r="F782" s="501" t="s">
        <v>611</v>
      </c>
    </row>
    <row r="783" spans="1:6" s="353" customFormat="1">
      <c r="A783" s="500">
        <v>44764</v>
      </c>
      <c r="B783" s="215" t="s">
        <v>9</v>
      </c>
      <c r="C783" s="495">
        <v>230000</v>
      </c>
      <c r="D783" s="495">
        <v>0</v>
      </c>
      <c r="E783" s="755">
        <f t="shared" si="19"/>
        <v>21642649</v>
      </c>
      <c r="F783" s="501" t="s">
        <v>611</v>
      </c>
    </row>
    <row r="784" spans="1:6" s="353" customFormat="1">
      <c r="A784" s="500">
        <v>44765</v>
      </c>
      <c r="B784" s="215" t="s">
        <v>9</v>
      </c>
      <c r="C784" s="495">
        <v>10000</v>
      </c>
      <c r="D784" s="495">
        <v>0</v>
      </c>
      <c r="E784" s="755">
        <f t="shared" si="19"/>
        <v>21652649</v>
      </c>
      <c r="F784" s="501" t="s">
        <v>628</v>
      </c>
    </row>
    <row r="785" spans="1:6" s="353" customFormat="1">
      <c r="A785" s="500">
        <v>44767</v>
      </c>
      <c r="B785" s="215" t="s">
        <v>9</v>
      </c>
      <c r="C785" s="495">
        <v>90000</v>
      </c>
      <c r="D785" s="495">
        <v>0</v>
      </c>
      <c r="E785" s="755">
        <f t="shared" si="19"/>
        <v>21742649</v>
      </c>
      <c r="F785" s="501" t="s">
        <v>611</v>
      </c>
    </row>
    <row r="786" spans="1:6" s="353" customFormat="1">
      <c r="A786" s="500">
        <v>44767</v>
      </c>
      <c r="B786" s="215" t="s">
        <v>9</v>
      </c>
      <c r="C786" s="495">
        <v>1000000</v>
      </c>
      <c r="D786" s="495">
        <v>0</v>
      </c>
      <c r="E786" s="755">
        <f t="shared" si="19"/>
        <v>22742649</v>
      </c>
      <c r="F786" s="501" t="s">
        <v>883</v>
      </c>
    </row>
    <row r="787" spans="1:6" s="353" customFormat="1">
      <c r="A787" s="500">
        <v>44768</v>
      </c>
      <c r="B787" s="215" t="s">
        <v>9</v>
      </c>
      <c r="C787" s="495">
        <v>100000</v>
      </c>
      <c r="D787" s="495">
        <v>0</v>
      </c>
      <c r="E787" s="755">
        <f t="shared" si="19"/>
        <v>22842649</v>
      </c>
      <c r="F787" s="501" t="s">
        <v>622</v>
      </c>
    </row>
    <row r="788" spans="1:6" s="353" customFormat="1">
      <c r="A788" s="500">
        <v>44769</v>
      </c>
      <c r="B788" s="215" t="s">
        <v>9</v>
      </c>
      <c r="C788" s="495">
        <v>1210000</v>
      </c>
      <c r="D788" s="495">
        <v>0</v>
      </c>
      <c r="E788" s="755">
        <f t="shared" si="19"/>
        <v>24052649</v>
      </c>
      <c r="F788" s="501" t="s">
        <v>611</v>
      </c>
    </row>
    <row r="789" spans="1:6" s="353" customFormat="1">
      <c r="A789" s="500">
        <v>44769</v>
      </c>
      <c r="B789" s="215" t="s">
        <v>9</v>
      </c>
      <c r="C789" s="495">
        <v>30000</v>
      </c>
      <c r="D789" s="495">
        <v>0</v>
      </c>
      <c r="E789" s="755">
        <f t="shared" si="19"/>
        <v>24082649</v>
      </c>
      <c r="F789" s="501" t="s">
        <v>874</v>
      </c>
    </row>
    <row r="790" spans="1:6" s="353" customFormat="1">
      <c r="A790" s="500">
        <v>44770</v>
      </c>
      <c r="B790" s="215" t="s">
        <v>9</v>
      </c>
      <c r="C790" s="495">
        <v>30000</v>
      </c>
      <c r="D790" s="495">
        <v>0</v>
      </c>
      <c r="E790" s="755">
        <f t="shared" si="19"/>
        <v>24112649</v>
      </c>
      <c r="F790" s="501" t="s">
        <v>685</v>
      </c>
    </row>
    <row r="791" spans="1:6" s="353" customFormat="1">
      <c r="A791" s="500">
        <v>44770</v>
      </c>
      <c r="B791" s="215" t="s">
        <v>9</v>
      </c>
      <c r="C791" s="495">
        <v>60000</v>
      </c>
      <c r="D791" s="495">
        <v>0</v>
      </c>
      <c r="E791" s="755">
        <f t="shared" si="19"/>
        <v>24172649</v>
      </c>
      <c r="F791" s="501" t="s">
        <v>611</v>
      </c>
    </row>
    <row r="792" spans="1:6" s="353" customFormat="1">
      <c r="A792" s="500">
        <v>44771</v>
      </c>
      <c r="B792" s="215" t="s">
        <v>9</v>
      </c>
      <c r="C792" s="495">
        <v>10000</v>
      </c>
      <c r="D792" s="495">
        <v>0</v>
      </c>
      <c r="E792" s="755">
        <f t="shared" si="19"/>
        <v>24182649</v>
      </c>
      <c r="F792" s="501" t="s">
        <v>629</v>
      </c>
    </row>
    <row r="793" spans="1:6" s="353" customFormat="1">
      <c r="A793" s="500">
        <v>44771</v>
      </c>
      <c r="B793" s="215" t="s">
        <v>9</v>
      </c>
      <c r="C793" s="495">
        <v>20000</v>
      </c>
      <c r="D793" s="495">
        <v>0</v>
      </c>
      <c r="E793" s="755">
        <f t="shared" si="19"/>
        <v>24202649</v>
      </c>
      <c r="F793" s="501" t="s">
        <v>611</v>
      </c>
    </row>
    <row r="794" spans="1:6" s="353" customFormat="1">
      <c r="A794" s="558">
        <v>44771</v>
      </c>
      <c r="B794" s="215" t="s">
        <v>9</v>
      </c>
      <c r="C794" s="559">
        <v>20000</v>
      </c>
      <c r="D794" s="559">
        <v>0</v>
      </c>
      <c r="E794" s="755">
        <f t="shared" si="19"/>
        <v>24222649</v>
      </c>
      <c r="F794" s="560" t="s">
        <v>648</v>
      </c>
    </row>
    <row r="795" spans="1:6" s="353" customFormat="1">
      <c r="A795" s="558">
        <v>44773</v>
      </c>
      <c r="B795" s="147" t="s">
        <v>187</v>
      </c>
      <c r="C795" s="559">
        <v>0</v>
      </c>
      <c r="D795" s="559">
        <v>45595</v>
      </c>
      <c r="E795" s="755"/>
      <c r="F795" s="560" t="s">
        <v>884</v>
      </c>
    </row>
    <row r="796" spans="1:6" s="353" customFormat="1" ht="17.25" thickBot="1">
      <c r="A796" s="558"/>
      <c r="B796" s="157" t="s">
        <v>234</v>
      </c>
      <c r="C796" s="552">
        <f>SUM(C755:C795)</f>
        <v>5610000</v>
      </c>
      <c r="D796" s="552">
        <f>SUM(D755:D795)</f>
        <v>4924595</v>
      </c>
      <c r="E796" s="752"/>
      <c r="F796" s="553"/>
    </row>
    <row r="797" spans="1:6" s="353" customFormat="1">
      <c r="A797" s="554">
        <v>44774</v>
      </c>
      <c r="B797" s="425" t="s">
        <v>9</v>
      </c>
      <c r="C797" s="497">
        <v>30000</v>
      </c>
      <c r="D797" s="580">
        <v>0</v>
      </c>
      <c r="E797" s="754">
        <f>E794+C797-D797</f>
        <v>24252649</v>
      </c>
      <c r="F797" s="499" t="s">
        <v>610</v>
      </c>
    </row>
    <row r="798" spans="1:6" s="353" customFormat="1">
      <c r="A798" s="500">
        <v>44774</v>
      </c>
      <c r="B798" s="215" t="s">
        <v>9</v>
      </c>
      <c r="C798" s="495">
        <v>50000</v>
      </c>
      <c r="D798" s="579">
        <v>0</v>
      </c>
      <c r="E798" s="755">
        <f>E797+C798-D798</f>
        <v>24302649</v>
      </c>
      <c r="F798" s="501" t="s">
        <v>684</v>
      </c>
    </row>
    <row r="799" spans="1:6" s="353" customFormat="1">
      <c r="A799" s="500">
        <v>44774</v>
      </c>
      <c r="B799" s="215" t="s">
        <v>9</v>
      </c>
      <c r="C799" s="495">
        <v>10000</v>
      </c>
      <c r="D799" s="579">
        <v>0</v>
      </c>
      <c r="E799" s="755">
        <f t="shared" ref="E799:E840" si="20">E798+C799-D799</f>
        <v>24312649</v>
      </c>
      <c r="F799" s="501" t="s">
        <v>683</v>
      </c>
    </row>
    <row r="800" spans="1:6" s="353" customFormat="1">
      <c r="A800" s="500">
        <v>44774</v>
      </c>
      <c r="B800" s="215" t="s">
        <v>9</v>
      </c>
      <c r="C800" s="495">
        <v>10000</v>
      </c>
      <c r="D800" s="579">
        <v>0</v>
      </c>
      <c r="E800" s="755">
        <f t="shared" si="20"/>
        <v>24322649</v>
      </c>
      <c r="F800" s="501" t="s">
        <v>611</v>
      </c>
    </row>
    <row r="801" spans="1:10" s="353" customFormat="1">
      <c r="A801" s="500">
        <v>44774</v>
      </c>
      <c r="B801" s="215" t="s">
        <v>9</v>
      </c>
      <c r="C801" s="495">
        <v>10000</v>
      </c>
      <c r="D801" s="579">
        <v>0</v>
      </c>
      <c r="E801" s="755">
        <f t="shared" si="20"/>
        <v>24332649</v>
      </c>
      <c r="F801" s="501" t="s">
        <v>623</v>
      </c>
    </row>
    <row r="802" spans="1:10" s="353" customFormat="1">
      <c r="A802" s="500">
        <v>44774</v>
      </c>
      <c r="B802" s="215" t="s">
        <v>9</v>
      </c>
      <c r="C802" s="495">
        <v>20000</v>
      </c>
      <c r="D802" s="579">
        <v>0</v>
      </c>
      <c r="E802" s="755">
        <f t="shared" si="20"/>
        <v>24352649</v>
      </c>
      <c r="F802" s="501" t="s">
        <v>682</v>
      </c>
    </row>
    <row r="803" spans="1:10" s="353" customFormat="1">
      <c r="A803" s="500">
        <v>44776</v>
      </c>
      <c r="B803" s="215" t="s">
        <v>9</v>
      </c>
      <c r="C803" s="495">
        <v>310000</v>
      </c>
      <c r="D803" s="579">
        <v>0</v>
      </c>
      <c r="E803" s="755">
        <f t="shared" si="20"/>
        <v>24662649</v>
      </c>
      <c r="F803" s="501" t="s">
        <v>611</v>
      </c>
    </row>
    <row r="804" spans="1:10" s="353" customFormat="1">
      <c r="A804" s="500">
        <v>44776</v>
      </c>
      <c r="B804" s="215" t="s">
        <v>9</v>
      </c>
      <c r="C804" s="495">
        <v>100000</v>
      </c>
      <c r="D804" s="579">
        <v>0</v>
      </c>
      <c r="E804" s="755">
        <f t="shared" si="20"/>
        <v>24762649</v>
      </c>
      <c r="F804" s="501" t="s">
        <v>613</v>
      </c>
    </row>
    <row r="805" spans="1:10" s="353" customFormat="1">
      <c r="A805" s="500">
        <v>44778</v>
      </c>
      <c r="B805" s="215" t="s">
        <v>9</v>
      </c>
      <c r="C805" s="495">
        <v>100000</v>
      </c>
      <c r="D805" s="579">
        <v>0</v>
      </c>
      <c r="E805" s="755">
        <f t="shared" si="20"/>
        <v>24862649</v>
      </c>
      <c r="F805" s="501" t="s">
        <v>614</v>
      </c>
    </row>
    <row r="806" spans="1:10" s="353" customFormat="1">
      <c r="A806" s="500">
        <v>44778</v>
      </c>
      <c r="B806" s="147" t="s">
        <v>187</v>
      </c>
      <c r="C806" s="495">
        <v>0</v>
      </c>
      <c r="D806" s="495">
        <v>55000</v>
      </c>
      <c r="E806" s="755">
        <f t="shared" si="20"/>
        <v>24807649</v>
      </c>
      <c r="F806" s="501" t="s">
        <v>615</v>
      </c>
    </row>
    <row r="807" spans="1:10" s="353" customFormat="1">
      <c r="A807" s="500">
        <v>44781</v>
      </c>
      <c r="B807" s="215" t="s">
        <v>9</v>
      </c>
      <c r="C807" s="495">
        <v>515000</v>
      </c>
      <c r="D807" s="495">
        <v>0</v>
      </c>
      <c r="E807" s="755">
        <f t="shared" si="20"/>
        <v>25322649</v>
      </c>
      <c r="F807" s="501" t="s">
        <v>611</v>
      </c>
    </row>
    <row r="808" spans="1:10" s="353" customFormat="1">
      <c r="A808" s="500">
        <v>44781</v>
      </c>
      <c r="B808" s="215" t="s">
        <v>9</v>
      </c>
      <c r="C808" s="495">
        <v>10000</v>
      </c>
      <c r="D808" s="495">
        <v>0</v>
      </c>
      <c r="E808" s="755">
        <f t="shared" si="20"/>
        <v>25332649</v>
      </c>
      <c r="F808" s="501" t="s">
        <v>612</v>
      </c>
    </row>
    <row r="809" spans="1:10" s="353" customFormat="1">
      <c r="A809" s="500">
        <v>44782</v>
      </c>
      <c r="B809" s="215" t="s">
        <v>9</v>
      </c>
      <c r="C809" s="495">
        <v>10000</v>
      </c>
      <c r="D809" s="495">
        <v>0</v>
      </c>
      <c r="E809" s="755">
        <f t="shared" si="20"/>
        <v>25342649</v>
      </c>
      <c r="F809" s="501" t="s">
        <v>625</v>
      </c>
    </row>
    <row r="810" spans="1:10" s="353" customFormat="1">
      <c r="A810" s="500">
        <v>44783</v>
      </c>
      <c r="B810" s="215" t="s">
        <v>9</v>
      </c>
      <c r="C810" s="495">
        <v>50000</v>
      </c>
      <c r="D810" s="495">
        <v>0</v>
      </c>
      <c r="E810" s="755">
        <f t="shared" si="20"/>
        <v>25392649</v>
      </c>
      <c r="F810" s="501" t="s">
        <v>618</v>
      </c>
    </row>
    <row r="811" spans="1:10" s="353" customFormat="1">
      <c r="A811" s="500">
        <v>44783</v>
      </c>
      <c r="B811" s="215" t="s">
        <v>9</v>
      </c>
      <c r="C811" s="495">
        <v>10000</v>
      </c>
      <c r="D811" s="495">
        <v>0</v>
      </c>
      <c r="E811" s="755">
        <f t="shared" si="20"/>
        <v>25402649</v>
      </c>
      <c r="F811" s="501" t="s">
        <v>619</v>
      </c>
    </row>
    <row r="812" spans="1:10" s="353" customFormat="1">
      <c r="A812" s="500">
        <v>44783</v>
      </c>
      <c r="B812" s="215" t="s">
        <v>9</v>
      </c>
      <c r="C812" s="495">
        <v>10000</v>
      </c>
      <c r="D812" s="495">
        <v>0</v>
      </c>
      <c r="E812" s="755">
        <f t="shared" si="20"/>
        <v>25412649</v>
      </c>
      <c r="F812" s="501" t="s">
        <v>755</v>
      </c>
    </row>
    <row r="813" spans="1:10" s="353" customFormat="1">
      <c r="A813" s="500">
        <v>44783</v>
      </c>
      <c r="B813" s="215" t="s">
        <v>9</v>
      </c>
      <c r="C813" s="495">
        <v>20000</v>
      </c>
      <c r="D813" s="495">
        <v>0</v>
      </c>
      <c r="E813" s="755">
        <f t="shared" si="20"/>
        <v>25432649</v>
      </c>
      <c r="F813" s="501" t="s">
        <v>620</v>
      </c>
    </row>
    <row r="814" spans="1:10" s="353" customFormat="1">
      <c r="A814" s="500">
        <v>44783</v>
      </c>
      <c r="B814" s="215" t="s">
        <v>9</v>
      </c>
      <c r="C814" s="495">
        <v>10000</v>
      </c>
      <c r="D814" s="495">
        <v>0</v>
      </c>
      <c r="E814" s="755">
        <f t="shared" si="20"/>
        <v>25442649</v>
      </c>
      <c r="F814" s="501" t="s">
        <v>621</v>
      </c>
      <c r="J814" s="569">
        <f>SUM(C797:C799,C801,C802,C804,C805,C808,C809,C810,C811,C812,C813,C814,C815,C817,C821,C824,C825,C826,C830,C831,C832,C834,C835,C836,C839)</f>
        <v>1040000</v>
      </c>
    </row>
    <row r="815" spans="1:10" s="353" customFormat="1">
      <c r="A815" s="500">
        <v>44783</v>
      </c>
      <c r="B815" s="215" t="s">
        <v>9</v>
      </c>
      <c r="C815" s="495">
        <v>100000</v>
      </c>
      <c r="D815" s="495">
        <v>0</v>
      </c>
      <c r="E815" s="755">
        <f t="shared" si="20"/>
        <v>25542649</v>
      </c>
      <c r="F815" s="501" t="s">
        <v>872</v>
      </c>
    </row>
    <row r="816" spans="1:10" s="353" customFormat="1">
      <c r="A816" s="500">
        <v>44783</v>
      </c>
      <c r="B816" s="215" t="s">
        <v>9</v>
      </c>
      <c r="C816" s="495">
        <v>40000</v>
      </c>
      <c r="D816" s="495">
        <v>0</v>
      </c>
      <c r="E816" s="755">
        <f t="shared" si="20"/>
        <v>25582649</v>
      </c>
      <c r="F816" s="501" t="s">
        <v>611</v>
      </c>
    </row>
    <row r="817" spans="1:13" s="353" customFormat="1">
      <c r="A817" s="500">
        <v>44784</v>
      </c>
      <c r="B817" s="215" t="s">
        <v>9</v>
      </c>
      <c r="C817" s="495">
        <v>30000</v>
      </c>
      <c r="D817" s="495">
        <v>0</v>
      </c>
      <c r="E817" s="755">
        <f t="shared" si="20"/>
        <v>25612649</v>
      </c>
      <c r="F817" s="501" t="s">
        <v>810</v>
      </c>
    </row>
    <row r="818" spans="1:13" s="353" customFormat="1">
      <c r="A818" s="500">
        <v>44784</v>
      </c>
      <c r="B818" s="147" t="s">
        <v>187</v>
      </c>
      <c r="C818" s="495">
        <v>0</v>
      </c>
      <c r="D818" s="495">
        <v>2404000</v>
      </c>
      <c r="E818" s="755">
        <f t="shared" si="20"/>
        <v>23208649</v>
      </c>
      <c r="F818" s="501" t="s">
        <v>646</v>
      </c>
    </row>
    <row r="819" spans="1:13" s="353" customFormat="1">
      <c r="A819" s="500">
        <v>44784</v>
      </c>
      <c r="B819" s="147" t="s">
        <v>187</v>
      </c>
      <c r="C819" s="495">
        <v>0</v>
      </c>
      <c r="D819" s="495">
        <v>5685000</v>
      </c>
      <c r="E819" s="755">
        <f t="shared" si="20"/>
        <v>17523649</v>
      </c>
      <c r="F819" s="501" t="s">
        <v>646</v>
      </c>
    </row>
    <row r="820" spans="1:13" s="353" customFormat="1">
      <c r="A820" s="500">
        <v>44785</v>
      </c>
      <c r="B820" s="215" t="s">
        <v>9</v>
      </c>
      <c r="C820" s="495">
        <v>80000</v>
      </c>
      <c r="D820" s="495">
        <v>0</v>
      </c>
      <c r="E820" s="755">
        <f t="shared" si="20"/>
        <v>17603649</v>
      </c>
      <c r="F820" s="501" t="s">
        <v>611</v>
      </c>
      <c r="M820" s="569">
        <f>SUM(C839,C836,C835,C834,C832,C831,C830,C826,C825,C824,C821,C817,C815,C814,C813,C812,C811,C810,C809,C808,C805,C804,C802,C801,C799,C798,C797)</f>
        <v>1040000</v>
      </c>
    </row>
    <row r="821" spans="1:13" s="353" customFormat="1">
      <c r="A821" s="500">
        <v>44789</v>
      </c>
      <c r="B821" s="215" t="s">
        <v>9</v>
      </c>
      <c r="C821" s="495">
        <v>10000</v>
      </c>
      <c r="D821" s="495">
        <v>0</v>
      </c>
      <c r="E821" s="755">
        <f t="shared" si="20"/>
        <v>17613649</v>
      </c>
      <c r="F821" s="501" t="s">
        <v>758</v>
      </c>
    </row>
    <row r="822" spans="1:13" s="353" customFormat="1">
      <c r="A822" s="500">
        <v>44791</v>
      </c>
      <c r="B822" s="215" t="s">
        <v>9</v>
      </c>
      <c r="C822" s="495">
        <v>1255000</v>
      </c>
      <c r="D822" s="495">
        <v>0</v>
      </c>
      <c r="E822" s="755">
        <f t="shared" si="20"/>
        <v>18868649</v>
      </c>
      <c r="F822" s="501" t="s">
        <v>611</v>
      </c>
    </row>
    <row r="823" spans="1:13" s="353" customFormat="1">
      <c r="A823" s="500">
        <v>44792</v>
      </c>
      <c r="B823" s="215" t="s">
        <v>9</v>
      </c>
      <c r="C823" s="495">
        <v>30000</v>
      </c>
      <c r="D823" s="495">
        <v>0</v>
      </c>
      <c r="E823" s="755">
        <f t="shared" si="20"/>
        <v>18898649</v>
      </c>
      <c r="F823" s="501" t="s">
        <v>611</v>
      </c>
    </row>
    <row r="824" spans="1:13" s="353" customFormat="1">
      <c r="A824" s="500">
        <v>44792</v>
      </c>
      <c r="B824" s="215" t="s">
        <v>9</v>
      </c>
      <c r="C824" s="495">
        <v>100000</v>
      </c>
      <c r="D824" s="495">
        <v>0</v>
      </c>
      <c r="E824" s="755">
        <f t="shared" si="20"/>
        <v>18998649</v>
      </c>
      <c r="F824" s="501" t="s">
        <v>622</v>
      </c>
    </row>
    <row r="825" spans="1:13" s="353" customFormat="1">
      <c r="A825" s="500">
        <v>44795</v>
      </c>
      <c r="B825" s="215" t="s">
        <v>9</v>
      </c>
      <c r="C825" s="495">
        <v>20000</v>
      </c>
      <c r="D825" s="495">
        <v>0</v>
      </c>
      <c r="E825" s="755">
        <f t="shared" si="20"/>
        <v>19018649</v>
      </c>
      <c r="F825" s="501" t="s">
        <v>627</v>
      </c>
    </row>
    <row r="826" spans="1:13" s="353" customFormat="1">
      <c r="A826" s="500">
        <v>44795</v>
      </c>
      <c r="B826" s="215" t="s">
        <v>9</v>
      </c>
      <c r="C826" s="495">
        <v>20000</v>
      </c>
      <c r="D826" s="495">
        <v>0</v>
      </c>
      <c r="E826" s="755">
        <f t="shared" si="20"/>
        <v>19038649</v>
      </c>
      <c r="F826" s="501" t="s">
        <v>626</v>
      </c>
    </row>
    <row r="827" spans="1:13" s="353" customFormat="1">
      <c r="A827" s="500">
        <v>44797</v>
      </c>
      <c r="B827" s="215" t="s">
        <v>9</v>
      </c>
      <c r="C827" s="495">
        <v>320000</v>
      </c>
      <c r="D827" s="495">
        <v>0</v>
      </c>
      <c r="E827" s="755">
        <f t="shared" si="20"/>
        <v>19358649</v>
      </c>
      <c r="F827" s="501" t="s">
        <v>611</v>
      </c>
    </row>
    <row r="828" spans="1:13" s="353" customFormat="1">
      <c r="A828" s="500">
        <v>44797</v>
      </c>
      <c r="B828" s="147" t="s">
        <v>187</v>
      </c>
      <c r="C828" s="495">
        <v>0</v>
      </c>
      <c r="D828" s="495">
        <v>1980000</v>
      </c>
      <c r="E828" s="755">
        <f t="shared" si="20"/>
        <v>17378649</v>
      </c>
      <c r="F828" s="501" t="s">
        <v>886</v>
      </c>
    </row>
    <row r="829" spans="1:13" s="353" customFormat="1">
      <c r="A829" s="500">
        <v>44798</v>
      </c>
      <c r="B829" s="215" t="s">
        <v>9</v>
      </c>
      <c r="C829" s="495">
        <v>10000</v>
      </c>
      <c r="D829" s="495">
        <v>0</v>
      </c>
      <c r="E829" s="755">
        <f t="shared" si="20"/>
        <v>17388649</v>
      </c>
      <c r="F829" s="501" t="s">
        <v>611</v>
      </c>
    </row>
    <row r="830" spans="1:13" s="353" customFormat="1">
      <c r="A830" s="500">
        <v>44802</v>
      </c>
      <c r="B830" s="215" t="s">
        <v>9</v>
      </c>
      <c r="C830" s="495">
        <v>30000</v>
      </c>
      <c r="D830" s="495">
        <v>0</v>
      </c>
      <c r="E830" s="755">
        <f t="shared" si="20"/>
        <v>17418649</v>
      </c>
      <c r="F830" s="501" t="s">
        <v>685</v>
      </c>
    </row>
    <row r="831" spans="1:13" s="353" customFormat="1">
      <c r="A831" s="500">
        <v>44802</v>
      </c>
      <c r="B831" s="215" t="s">
        <v>9</v>
      </c>
      <c r="C831" s="495">
        <v>10000</v>
      </c>
      <c r="D831" s="495">
        <v>0</v>
      </c>
      <c r="E831" s="755">
        <f t="shared" si="20"/>
        <v>17428649</v>
      </c>
      <c r="F831" s="501" t="s">
        <v>629</v>
      </c>
    </row>
    <row r="832" spans="1:13" s="353" customFormat="1">
      <c r="A832" s="500">
        <v>44802</v>
      </c>
      <c r="B832" s="215" t="s">
        <v>9</v>
      </c>
      <c r="C832" s="495">
        <v>100000</v>
      </c>
      <c r="D832" s="495">
        <v>0</v>
      </c>
      <c r="E832" s="755">
        <f t="shared" si="20"/>
        <v>17528649</v>
      </c>
      <c r="F832" s="501" t="s">
        <v>613</v>
      </c>
    </row>
    <row r="833" spans="1:6" s="353" customFormat="1">
      <c r="A833" s="500">
        <v>44802</v>
      </c>
      <c r="B833" s="215" t="s">
        <v>9</v>
      </c>
      <c r="C833" s="495">
        <v>1200000</v>
      </c>
      <c r="D833" s="495">
        <v>0</v>
      </c>
      <c r="E833" s="755">
        <f t="shared" si="20"/>
        <v>18728649</v>
      </c>
      <c r="F833" s="501" t="s">
        <v>611</v>
      </c>
    </row>
    <row r="834" spans="1:6" s="353" customFormat="1">
      <c r="A834" s="500">
        <v>44804</v>
      </c>
      <c r="B834" s="215" t="s">
        <v>9</v>
      </c>
      <c r="C834" s="495">
        <v>100000</v>
      </c>
      <c r="D834" s="495">
        <v>0</v>
      </c>
      <c r="E834" s="755">
        <f t="shared" si="20"/>
        <v>18828649</v>
      </c>
      <c r="F834" s="501" t="s">
        <v>887</v>
      </c>
    </row>
    <row r="835" spans="1:6" s="353" customFormat="1">
      <c r="A835" s="500">
        <v>44804</v>
      </c>
      <c r="B835" s="215" t="s">
        <v>9</v>
      </c>
      <c r="C835" s="495">
        <v>50000</v>
      </c>
      <c r="D835" s="495">
        <v>0</v>
      </c>
      <c r="E835" s="755">
        <f t="shared" si="20"/>
        <v>18878649</v>
      </c>
      <c r="F835" s="501" t="s">
        <v>684</v>
      </c>
    </row>
    <row r="836" spans="1:6" s="353" customFormat="1">
      <c r="A836" s="500">
        <v>44804</v>
      </c>
      <c r="B836" s="215" t="s">
        <v>9</v>
      </c>
      <c r="C836" s="495">
        <v>10000</v>
      </c>
      <c r="D836" s="495">
        <v>0</v>
      </c>
      <c r="E836" s="755">
        <f t="shared" si="20"/>
        <v>18888649</v>
      </c>
      <c r="F836" s="501" t="s">
        <v>683</v>
      </c>
    </row>
    <row r="837" spans="1:6" s="353" customFormat="1">
      <c r="A837" s="500">
        <v>44804</v>
      </c>
      <c r="B837" s="215" t="s">
        <v>9</v>
      </c>
      <c r="C837" s="495">
        <v>80000</v>
      </c>
      <c r="D837" s="495">
        <v>0</v>
      </c>
      <c r="E837" s="755">
        <f t="shared" si="20"/>
        <v>18968649</v>
      </c>
      <c r="F837" s="501" t="s">
        <v>611</v>
      </c>
    </row>
    <row r="838" spans="1:6" s="353" customFormat="1">
      <c r="A838" s="500">
        <v>44804</v>
      </c>
      <c r="B838" s="215" t="s">
        <v>9</v>
      </c>
      <c r="C838" s="495">
        <v>20000</v>
      </c>
      <c r="D838" s="495">
        <v>0</v>
      </c>
      <c r="E838" s="755">
        <f t="shared" si="20"/>
        <v>18988649</v>
      </c>
      <c r="F838" s="501" t="s">
        <v>648</v>
      </c>
    </row>
    <row r="839" spans="1:6" s="353" customFormat="1">
      <c r="A839" s="500">
        <v>44804</v>
      </c>
      <c r="B839" s="215" t="s">
        <v>9</v>
      </c>
      <c r="C839" s="495">
        <v>20000</v>
      </c>
      <c r="D839" s="495">
        <v>0</v>
      </c>
      <c r="E839" s="755">
        <f t="shared" si="20"/>
        <v>19008649</v>
      </c>
      <c r="F839" s="501" t="s">
        <v>682</v>
      </c>
    </row>
    <row r="840" spans="1:6" s="353" customFormat="1">
      <c r="A840" s="500">
        <v>44804</v>
      </c>
      <c r="B840" s="147" t="s">
        <v>187</v>
      </c>
      <c r="C840" s="562">
        <v>0</v>
      </c>
      <c r="D840" s="562">
        <v>44715</v>
      </c>
      <c r="E840" s="755">
        <f t="shared" si="20"/>
        <v>18963934</v>
      </c>
      <c r="F840" s="560" t="s">
        <v>888</v>
      </c>
    </row>
    <row r="841" spans="1:6" s="353" customFormat="1" ht="17.25" thickBot="1">
      <c r="A841" s="558"/>
      <c r="B841" s="157" t="s">
        <v>234</v>
      </c>
      <c r="C841" s="552">
        <f>SUM(C797:C840)</f>
        <v>4910000</v>
      </c>
      <c r="D841" s="552">
        <f>SUM(D797:D840)</f>
        <v>10168715</v>
      </c>
      <c r="E841" s="752"/>
      <c r="F841" s="553"/>
    </row>
    <row r="842" spans="1:6" s="353" customFormat="1">
      <c r="A842" s="554">
        <v>44805</v>
      </c>
      <c r="B842" s="425" t="s">
        <v>9</v>
      </c>
      <c r="C842" s="497">
        <v>30000</v>
      </c>
      <c r="D842" s="580">
        <v>0</v>
      </c>
      <c r="E842" s="754">
        <f>E840+C842-D842</f>
        <v>18993934</v>
      </c>
      <c r="F842" s="499" t="s">
        <v>610</v>
      </c>
    </row>
    <row r="843" spans="1:6" s="353" customFormat="1">
      <c r="A843" s="500">
        <v>44805</v>
      </c>
      <c r="B843" s="215" t="s">
        <v>9</v>
      </c>
      <c r="C843" s="495">
        <v>60000</v>
      </c>
      <c r="D843" s="579">
        <v>0</v>
      </c>
      <c r="E843" s="755">
        <f>E842+C843-D843</f>
        <v>19053934</v>
      </c>
      <c r="F843" s="501" t="s">
        <v>611</v>
      </c>
    </row>
    <row r="844" spans="1:6" s="353" customFormat="1">
      <c r="A844" s="500">
        <v>44809</v>
      </c>
      <c r="B844" s="215" t="s">
        <v>9</v>
      </c>
      <c r="C844" s="495">
        <v>100000</v>
      </c>
      <c r="D844" s="579">
        <v>0</v>
      </c>
      <c r="E844" s="755">
        <f t="shared" ref="E844:E879" si="21">E843+C844-D844</f>
        <v>19153934</v>
      </c>
      <c r="F844" s="501" t="s">
        <v>614</v>
      </c>
    </row>
    <row r="845" spans="1:6" s="353" customFormat="1">
      <c r="A845" s="500">
        <v>44809</v>
      </c>
      <c r="B845" s="215" t="s">
        <v>9</v>
      </c>
      <c r="C845" s="495">
        <v>250000</v>
      </c>
      <c r="D845" s="579">
        <v>0</v>
      </c>
      <c r="E845" s="755">
        <f t="shared" si="21"/>
        <v>19403934</v>
      </c>
      <c r="F845" s="501" t="s">
        <v>611</v>
      </c>
    </row>
    <row r="846" spans="1:6" s="353" customFormat="1">
      <c r="A846" s="500">
        <v>44809</v>
      </c>
      <c r="B846" s="215" t="s">
        <v>9</v>
      </c>
      <c r="C846" s="495">
        <v>10000</v>
      </c>
      <c r="D846" s="579">
        <v>0</v>
      </c>
      <c r="E846" s="755">
        <f t="shared" si="21"/>
        <v>19413934</v>
      </c>
      <c r="F846" s="501" t="s">
        <v>623</v>
      </c>
    </row>
    <row r="847" spans="1:6" s="353" customFormat="1">
      <c r="A847" s="500">
        <v>44809</v>
      </c>
      <c r="B847" s="215" t="s">
        <v>9</v>
      </c>
      <c r="C847" s="495">
        <v>10000</v>
      </c>
      <c r="D847" s="579">
        <v>0</v>
      </c>
      <c r="E847" s="755">
        <f t="shared" si="21"/>
        <v>19423934</v>
      </c>
      <c r="F847" s="501" t="s">
        <v>612</v>
      </c>
    </row>
    <row r="848" spans="1:6" s="353" customFormat="1">
      <c r="A848" s="500">
        <v>44809</v>
      </c>
      <c r="B848" s="215" t="s">
        <v>187</v>
      </c>
      <c r="C848" s="495">
        <v>0</v>
      </c>
      <c r="D848" s="495">
        <v>55000</v>
      </c>
      <c r="E848" s="755">
        <f t="shared" si="21"/>
        <v>19368934</v>
      </c>
      <c r="F848" s="501" t="s">
        <v>615</v>
      </c>
    </row>
    <row r="849" spans="1:6" s="353" customFormat="1">
      <c r="A849" s="500">
        <v>44811</v>
      </c>
      <c r="B849" s="215" t="s">
        <v>9</v>
      </c>
      <c r="C849" s="495">
        <v>515000</v>
      </c>
      <c r="D849" s="495">
        <v>0</v>
      </c>
      <c r="E849" s="755">
        <f t="shared" si="21"/>
        <v>19883934</v>
      </c>
      <c r="F849" s="501" t="s">
        <v>611</v>
      </c>
    </row>
    <row r="850" spans="1:6" s="353" customFormat="1">
      <c r="A850" s="500">
        <v>44817</v>
      </c>
      <c r="B850" s="215" t="s">
        <v>9</v>
      </c>
      <c r="C850" s="495">
        <v>10000</v>
      </c>
      <c r="D850" s="495">
        <v>0</v>
      </c>
      <c r="E850" s="755">
        <f t="shared" si="21"/>
        <v>19893934</v>
      </c>
      <c r="F850" s="501" t="s">
        <v>758</v>
      </c>
    </row>
    <row r="851" spans="1:6" s="353" customFormat="1">
      <c r="A851" s="500">
        <v>44817</v>
      </c>
      <c r="B851" s="215" t="s">
        <v>9</v>
      </c>
      <c r="C851" s="495">
        <v>10000</v>
      </c>
      <c r="D851" s="495">
        <v>0</v>
      </c>
      <c r="E851" s="755">
        <f t="shared" si="21"/>
        <v>19903934</v>
      </c>
      <c r="F851" s="501" t="s">
        <v>619</v>
      </c>
    </row>
    <row r="852" spans="1:6" s="353" customFormat="1">
      <c r="A852" s="500">
        <v>44817</v>
      </c>
      <c r="B852" s="215" t="s">
        <v>9</v>
      </c>
      <c r="C852" s="495">
        <v>50000</v>
      </c>
      <c r="D852" s="495">
        <v>0</v>
      </c>
      <c r="E852" s="755">
        <f t="shared" si="21"/>
        <v>19953934</v>
      </c>
      <c r="F852" s="501" t="s">
        <v>618</v>
      </c>
    </row>
    <row r="853" spans="1:6" s="353" customFormat="1">
      <c r="A853" s="500">
        <v>44817</v>
      </c>
      <c r="B853" s="215" t="s">
        <v>9</v>
      </c>
      <c r="C853" s="495">
        <v>30000</v>
      </c>
      <c r="D853" s="495">
        <v>0</v>
      </c>
      <c r="E853" s="755">
        <f t="shared" si="21"/>
        <v>19983934</v>
      </c>
      <c r="F853" s="501" t="s">
        <v>810</v>
      </c>
    </row>
    <row r="854" spans="1:6" s="353" customFormat="1">
      <c r="A854" s="500">
        <v>44817</v>
      </c>
      <c r="B854" s="215" t="s">
        <v>9</v>
      </c>
      <c r="C854" s="495">
        <v>20000</v>
      </c>
      <c r="D854" s="495">
        <v>0</v>
      </c>
      <c r="E854" s="755">
        <f t="shared" si="21"/>
        <v>20003934</v>
      </c>
      <c r="F854" s="501" t="s">
        <v>620</v>
      </c>
    </row>
    <row r="855" spans="1:6" s="353" customFormat="1">
      <c r="A855" s="500">
        <v>44817</v>
      </c>
      <c r="B855" s="215" t="s">
        <v>9</v>
      </c>
      <c r="C855" s="495">
        <v>10000</v>
      </c>
      <c r="D855" s="495">
        <v>0</v>
      </c>
      <c r="E855" s="755">
        <f t="shared" si="21"/>
        <v>20013934</v>
      </c>
      <c r="F855" s="501" t="s">
        <v>755</v>
      </c>
    </row>
    <row r="856" spans="1:6" s="353" customFormat="1">
      <c r="A856" s="500">
        <v>44817</v>
      </c>
      <c r="B856" s="215" t="s">
        <v>9</v>
      </c>
      <c r="C856" s="495">
        <v>10000</v>
      </c>
      <c r="D856" s="495">
        <v>0</v>
      </c>
      <c r="E856" s="755">
        <f t="shared" si="21"/>
        <v>20023934</v>
      </c>
      <c r="F856" s="501" t="s">
        <v>621</v>
      </c>
    </row>
    <row r="857" spans="1:6" s="353" customFormat="1">
      <c r="A857" s="500">
        <v>44817</v>
      </c>
      <c r="B857" s="215" t="s">
        <v>9</v>
      </c>
      <c r="C857" s="495">
        <v>20000</v>
      </c>
      <c r="D857" s="495">
        <v>0</v>
      </c>
      <c r="E857" s="755">
        <f t="shared" si="21"/>
        <v>20043934</v>
      </c>
      <c r="F857" s="501" t="s">
        <v>611</v>
      </c>
    </row>
    <row r="858" spans="1:6" s="353" customFormat="1">
      <c r="A858" s="500">
        <v>44819</v>
      </c>
      <c r="B858" s="215" t="s">
        <v>9</v>
      </c>
      <c r="C858" s="495">
        <v>80000</v>
      </c>
      <c r="D858" s="495">
        <v>0</v>
      </c>
      <c r="E858" s="755">
        <f t="shared" si="21"/>
        <v>20123934</v>
      </c>
      <c r="F858" s="501" t="s">
        <v>611</v>
      </c>
    </row>
    <row r="859" spans="1:6" s="353" customFormat="1">
      <c r="A859" s="500">
        <v>44819</v>
      </c>
      <c r="B859" s="215" t="s">
        <v>187</v>
      </c>
      <c r="C859" s="495">
        <v>0</v>
      </c>
      <c r="D859" s="495">
        <v>5798500</v>
      </c>
      <c r="E859" s="755">
        <f t="shared" si="21"/>
        <v>14325434</v>
      </c>
      <c r="F859" s="501" t="s">
        <v>646</v>
      </c>
    </row>
    <row r="860" spans="1:6" s="353" customFormat="1">
      <c r="A860" s="500">
        <v>44823</v>
      </c>
      <c r="B860" s="215" t="s">
        <v>9</v>
      </c>
      <c r="C860" s="495">
        <v>1235000</v>
      </c>
      <c r="D860" s="495">
        <v>0</v>
      </c>
      <c r="E860" s="755">
        <f t="shared" si="21"/>
        <v>15560434</v>
      </c>
      <c r="F860" s="501" t="s">
        <v>611</v>
      </c>
    </row>
    <row r="861" spans="1:6" s="353" customFormat="1">
      <c r="A861" s="500">
        <v>44824</v>
      </c>
      <c r="B861" s="215" t="s">
        <v>9</v>
      </c>
      <c r="C861" s="495">
        <v>20000</v>
      </c>
      <c r="D861" s="495">
        <v>0</v>
      </c>
      <c r="E861" s="755">
        <f t="shared" si="21"/>
        <v>15580434</v>
      </c>
      <c r="F861" s="501" t="s">
        <v>626</v>
      </c>
    </row>
    <row r="862" spans="1:6" s="353" customFormat="1">
      <c r="A862" s="500">
        <v>44824</v>
      </c>
      <c r="B862" s="215" t="s">
        <v>9</v>
      </c>
      <c r="C862" s="495">
        <v>20000</v>
      </c>
      <c r="D862" s="495">
        <v>0</v>
      </c>
      <c r="E862" s="755">
        <f t="shared" si="21"/>
        <v>15600434</v>
      </c>
      <c r="F862" s="501" t="s">
        <v>627</v>
      </c>
    </row>
    <row r="863" spans="1:6" s="353" customFormat="1">
      <c r="A863" s="500">
        <v>44825</v>
      </c>
      <c r="B863" s="215" t="s">
        <v>9</v>
      </c>
      <c r="C863" s="495">
        <v>100000</v>
      </c>
      <c r="D863" s="495">
        <v>0</v>
      </c>
      <c r="E863" s="755">
        <f t="shared" si="21"/>
        <v>15700434</v>
      </c>
      <c r="F863" s="501" t="s">
        <v>622</v>
      </c>
    </row>
    <row r="864" spans="1:6" s="353" customFormat="1">
      <c r="A864" s="500">
        <v>44825</v>
      </c>
      <c r="B864" s="215" t="s">
        <v>9</v>
      </c>
      <c r="C864" s="495">
        <v>40000</v>
      </c>
      <c r="D864" s="495">
        <v>0</v>
      </c>
      <c r="E864" s="755">
        <f t="shared" si="21"/>
        <v>15740434</v>
      </c>
      <c r="F864" s="501" t="s">
        <v>611</v>
      </c>
    </row>
    <row r="865" spans="1:6" s="353" customFormat="1">
      <c r="A865" s="500">
        <v>44826</v>
      </c>
      <c r="B865" s="215" t="s">
        <v>9</v>
      </c>
      <c r="C865" s="495">
        <v>200000</v>
      </c>
      <c r="D865" s="495">
        <v>0</v>
      </c>
      <c r="E865" s="755">
        <f t="shared" si="21"/>
        <v>15940434</v>
      </c>
      <c r="F865" s="501" t="s">
        <v>611</v>
      </c>
    </row>
    <row r="866" spans="1:6" s="353" customFormat="1">
      <c r="A866" s="500">
        <v>44827</v>
      </c>
      <c r="B866" s="215" t="s">
        <v>9</v>
      </c>
      <c r="C866" s="495">
        <v>80000</v>
      </c>
      <c r="D866" s="495">
        <v>0</v>
      </c>
      <c r="E866" s="755">
        <f t="shared" si="21"/>
        <v>16020434</v>
      </c>
      <c r="F866" s="501" t="s">
        <v>611</v>
      </c>
    </row>
    <row r="867" spans="1:6" s="353" customFormat="1">
      <c r="A867" s="500">
        <v>44827</v>
      </c>
      <c r="B867" s="215" t="s">
        <v>9</v>
      </c>
      <c r="C867" s="495">
        <v>10000</v>
      </c>
      <c r="D867" s="495">
        <v>0</v>
      </c>
      <c r="E867" s="755">
        <f t="shared" si="21"/>
        <v>16030434</v>
      </c>
      <c r="F867" s="501" t="s">
        <v>873</v>
      </c>
    </row>
    <row r="868" spans="1:6" s="353" customFormat="1">
      <c r="A868" s="500">
        <v>44830</v>
      </c>
      <c r="B868" s="215" t="s">
        <v>9</v>
      </c>
      <c r="C868" s="495">
        <v>30000</v>
      </c>
      <c r="D868" s="495">
        <v>0</v>
      </c>
      <c r="E868" s="755">
        <f t="shared" si="21"/>
        <v>16060434</v>
      </c>
      <c r="F868" s="501" t="s">
        <v>611</v>
      </c>
    </row>
    <row r="869" spans="1:6" s="353" customFormat="1">
      <c r="A869" s="500">
        <v>44832</v>
      </c>
      <c r="B869" s="215" t="s">
        <v>9</v>
      </c>
      <c r="C869" s="495">
        <v>30000</v>
      </c>
      <c r="D869" s="495">
        <v>0</v>
      </c>
      <c r="E869" s="755">
        <f t="shared" si="21"/>
        <v>16090434</v>
      </c>
      <c r="F869" s="501" t="s">
        <v>685</v>
      </c>
    </row>
    <row r="870" spans="1:6" s="353" customFormat="1">
      <c r="A870" s="500">
        <v>44832</v>
      </c>
      <c r="B870" s="215" t="s">
        <v>9</v>
      </c>
      <c r="C870" s="495">
        <v>1190000</v>
      </c>
      <c r="D870" s="495">
        <v>0</v>
      </c>
      <c r="E870" s="755">
        <f t="shared" si="21"/>
        <v>17280434</v>
      </c>
      <c r="F870" s="501" t="s">
        <v>611</v>
      </c>
    </row>
    <row r="871" spans="1:6" s="353" customFormat="1">
      <c r="A871" s="500">
        <v>44833</v>
      </c>
      <c r="B871" s="215" t="s">
        <v>9</v>
      </c>
      <c r="C871" s="495">
        <v>10000</v>
      </c>
      <c r="D871" s="495">
        <v>0</v>
      </c>
      <c r="E871" s="755">
        <f t="shared" si="21"/>
        <v>17290434</v>
      </c>
      <c r="F871" s="501" t="s">
        <v>629</v>
      </c>
    </row>
    <row r="872" spans="1:6" s="353" customFormat="1">
      <c r="A872" s="500">
        <v>44833</v>
      </c>
      <c r="B872" s="215" t="s">
        <v>9</v>
      </c>
      <c r="C872" s="495">
        <v>20000</v>
      </c>
      <c r="D872" s="495">
        <v>0</v>
      </c>
      <c r="E872" s="755">
        <f t="shared" si="21"/>
        <v>17310434</v>
      </c>
      <c r="F872" s="501" t="s">
        <v>611</v>
      </c>
    </row>
    <row r="873" spans="1:6" s="353" customFormat="1">
      <c r="A873" s="500">
        <v>44834</v>
      </c>
      <c r="B873" s="215" t="s">
        <v>9</v>
      </c>
      <c r="C873" s="495">
        <v>50000</v>
      </c>
      <c r="D873" s="495">
        <v>0</v>
      </c>
      <c r="E873" s="755">
        <f t="shared" si="21"/>
        <v>17360434</v>
      </c>
      <c r="F873" s="501" t="s">
        <v>684</v>
      </c>
    </row>
    <row r="874" spans="1:6" s="353" customFormat="1">
      <c r="A874" s="500">
        <v>44834</v>
      </c>
      <c r="B874" s="215" t="s">
        <v>9</v>
      </c>
      <c r="C874" s="495">
        <v>10000</v>
      </c>
      <c r="D874" s="495">
        <v>0</v>
      </c>
      <c r="E874" s="755">
        <f t="shared" si="21"/>
        <v>17370434</v>
      </c>
      <c r="F874" s="501" t="s">
        <v>683</v>
      </c>
    </row>
    <row r="875" spans="1:6" s="353" customFormat="1">
      <c r="A875" s="500">
        <v>44834</v>
      </c>
      <c r="B875" s="215" t="s">
        <v>9</v>
      </c>
      <c r="C875" s="495">
        <v>100000</v>
      </c>
      <c r="D875" s="495">
        <v>0</v>
      </c>
      <c r="E875" s="755">
        <f t="shared" si="21"/>
        <v>17470434</v>
      </c>
      <c r="F875" s="501" t="s">
        <v>613</v>
      </c>
    </row>
    <row r="876" spans="1:6" s="353" customFormat="1">
      <c r="A876" s="500">
        <v>44834</v>
      </c>
      <c r="B876" s="215" t="s">
        <v>9</v>
      </c>
      <c r="C876" s="495">
        <v>20000</v>
      </c>
      <c r="D876" s="495">
        <v>0</v>
      </c>
      <c r="E876" s="755">
        <f t="shared" si="21"/>
        <v>17490434</v>
      </c>
      <c r="F876" s="501" t="s">
        <v>648</v>
      </c>
    </row>
    <row r="877" spans="1:6" s="353" customFormat="1">
      <c r="A877" s="500">
        <v>44834</v>
      </c>
      <c r="B877" s="215" t="s">
        <v>9</v>
      </c>
      <c r="C877" s="495">
        <v>10000</v>
      </c>
      <c r="D877" s="495">
        <v>0</v>
      </c>
      <c r="E877" s="755">
        <f t="shared" si="21"/>
        <v>17500434</v>
      </c>
      <c r="F877" s="501" t="s">
        <v>611</v>
      </c>
    </row>
    <row r="878" spans="1:6" s="353" customFormat="1">
      <c r="A878" s="500">
        <v>44834</v>
      </c>
      <c r="B878" s="215" t="s">
        <v>9</v>
      </c>
      <c r="C878" s="495">
        <v>20000</v>
      </c>
      <c r="D878" s="495">
        <v>0</v>
      </c>
      <c r="E878" s="755">
        <f t="shared" si="21"/>
        <v>17520434</v>
      </c>
      <c r="F878" s="501" t="s">
        <v>682</v>
      </c>
    </row>
    <row r="879" spans="1:6" s="353" customFormat="1">
      <c r="A879" s="500">
        <v>44834</v>
      </c>
      <c r="B879" s="215" t="s">
        <v>187</v>
      </c>
      <c r="C879" s="527">
        <v>0</v>
      </c>
      <c r="D879" s="527">
        <v>43725</v>
      </c>
      <c r="E879" s="755">
        <f t="shared" si="21"/>
        <v>17476709</v>
      </c>
      <c r="F879" s="560" t="s">
        <v>888</v>
      </c>
    </row>
    <row r="880" spans="1:6" s="353" customFormat="1" ht="17.25" thickBot="1">
      <c r="A880" s="558"/>
      <c r="B880" s="157" t="s">
        <v>234</v>
      </c>
      <c r="C880" s="552">
        <f>SUM(C842:C879)</f>
        <v>4410000</v>
      </c>
      <c r="D880" s="552">
        <f>SUM(D842:D879)</f>
        <v>5897225</v>
      </c>
      <c r="E880" s="752"/>
      <c r="F880" s="553"/>
    </row>
    <row r="881" spans="1:6" s="353" customFormat="1">
      <c r="A881" s="554">
        <v>44835</v>
      </c>
      <c r="B881" s="425" t="s">
        <v>9</v>
      </c>
      <c r="C881" s="497">
        <v>30000</v>
      </c>
      <c r="D881" s="580">
        <v>0</v>
      </c>
      <c r="E881" s="754">
        <f>E879+C881-D881</f>
        <v>17506709</v>
      </c>
      <c r="F881" s="499" t="s">
        <v>610</v>
      </c>
    </row>
    <row r="882" spans="1:6" s="353" customFormat="1">
      <c r="A882" s="500">
        <v>44835</v>
      </c>
      <c r="B882" s="215" t="s">
        <v>9</v>
      </c>
      <c r="C882" s="495">
        <v>10000</v>
      </c>
      <c r="D882" s="579">
        <v>0</v>
      </c>
      <c r="E882" s="755">
        <f>E881+C882-D882</f>
        <v>17516709</v>
      </c>
      <c r="F882" s="501" t="s">
        <v>623</v>
      </c>
    </row>
    <row r="883" spans="1:6" s="353" customFormat="1">
      <c r="A883" s="500">
        <v>44836</v>
      </c>
      <c r="B883" s="215" t="s">
        <v>9</v>
      </c>
      <c r="C883" s="495">
        <v>30000</v>
      </c>
      <c r="D883" s="579">
        <v>0</v>
      </c>
      <c r="E883" s="755">
        <f t="shared" ref="E883:E926" si="22">E882+C883-D883</f>
        <v>17546709</v>
      </c>
      <c r="F883" s="501" t="s">
        <v>905</v>
      </c>
    </row>
    <row r="884" spans="1:6" s="353" customFormat="1">
      <c r="A884" s="500">
        <v>44836</v>
      </c>
      <c r="B884" s="215" t="s">
        <v>9</v>
      </c>
      <c r="C884" s="495">
        <v>10000</v>
      </c>
      <c r="D884" s="579">
        <v>0</v>
      </c>
      <c r="E884" s="755">
        <f t="shared" si="22"/>
        <v>17556709</v>
      </c>
      <c r="F884" s="501" t="s">
        <v>780</v>
      </c>
    </row>
    <row r="885" spans="1:6" s="353" customFormat="1">
      <c r="A885" s="500">
        <v>44836</v>
      </c>
      <c r="B885" s="215" t="s">
        <v>9</v>
      </c>
      <c r="C885" s="495">
        <v>10000</v>
      </c>
      <c r="D885" s="579">
        <v>0</v>
      </c>
      <c r="E885" s="755">
        <f t="shared" si="22"/>
        <v>17566709</v>
      </c>
      <c r="F885" s="501" t="s">
        <v>781</v>
      </c>
    </row>
    <row r="886" spans="1:6" s="353" customFormat="1">
      <c r="A886" s="500">
        <v>44836</v>
      </c>
      <c r="B886" s="215" t="s">
        <v>9</v>
      </c>
      <c r="C886" s="495">
        <v>10000</v>
      </c>
      <c r="D886" s="579">
        <v>0</v>
      </c>
      <c r="E886" s="755">
        <f t="shared" si="22"/>
        <v>17576709</v>
      </c>
      <c r="F886" s="501" t="s">
        <v>874</v>
      </c>
    </row>
    <row r="887" spans="1:6" s="353" customFormat="1">
      <c r="A887" s="500">
        <v>44836</v>
      </c>
      <c r="B887" s="215" t="s">
        <v>9</v>
      </c>
      <c r="C887" s="495">
        <v>10000</v>
      </c>
      <c r="D887" s="579">
        <v>0</v>
      </c>
      <c r="E887" s="755">
        <f t="shared" si="22"/>
        <v>17586709</v>
      </c>
      <c r="F887" s="501" t="s">
        <v>779</v>
      </c>
    </row>
    <row r="888" spans="1:6" s="353" customFormat="1">
      <c r="A888" s="500">
        <v>44836</v>
      </c>
      <c r="B888" s="215" t="s">
        <v>9</v>
      </c>
      <c r="C888" s="495">
        <v>10000</v>
      </c>
      <c r="D888" s="579">
        <v>0</v>
      </c>
      <c r="E888" s="755">
        <f t="shared" si="22"/>
        <v>17596709</v>
      </c>
      <c r="F888" s="501" t="s">
        <v>904</v>
      </c>
    </row>
    <row r="889" spans="1:6" s="353" customFormat="1">
      <c r="A889" s="500">
        <v>44838</v>
      </c>
      <c r="B889" s="215" t="s">
        <v>9</v>
      </c>
      <c r="C889" s="495">
        <v>60000</v>
      </c>
      <c r="D889" s="579">
        <v>0</v>
      </c>
      <c r="E889" s="755">
        <f t="shared" si="22"/>
        <v>17656709</v>
      </c>
      <c r="F889" s="501" t="s">
        <v>611</v>
      </c>
    </row>
    <row r="890" spans="1:6" s="353" customFormat="1">
      <c r="A890" s="500">
        <v>44838</v>
      </c>
      <c r="B890" s="215" t="s">
        <v>9</v>
      </c>
      <c r="C890" s="495">
        <v>10000</v>
      </c>
      <c r="D890" s="579">
        <v>0</v>
      </c>
      <c r="E890" s="755">
        <f t="shared" si="22"/>
        <v>17666709</v>
      </c>
      <c r="F890" s="501" t="s">
        <v>903</v>
      </c>
    </row>
    <row r="891" spans="1:6" s="353" customFormat="1">
      <c r="A891" s="500">
        <v>44839</v>
      </c>
      <c r="B891" s="215" t="s">
        <v>9</v>
      </c>
      <c r="C891" s="495">
        <v>100000</v>
      </c>
      <c r="D891" s="579">
        <v>0</v>
      </c>
      <c r="E891" s="755">
        <f t="shared" si="22"/>
        <v>17766709</v>
      </c>
      <c r="F891" s="501" t="s">
        <v>614</v>
      </c>
    </row>
    <row r="892" spans="1:6" s="353" customFormat="1">
      <c r="A892" s="500">
        <v>44839</v>
      </c>
      <c r="B892" s="215" t="s">
        <v>9</v>
      </c>
      <c r="C892" s="495">
        <v>100000</v>
      </c>
      <c r="D892" s="579">
        <v>0</v>
      </c>
      <c r="E892" s="755">
        <f t="shared" si="22"/>
        <v>17866709</v>
      </c>
      <c r="F892" s="501" t="s">
        <v>872</v>
      </c>
    </row>
    <row r="893" spans="1:6" s="353" customFormat="1">
      <c r="A893" s="500">
        <v>44839</v>
      </c>
      <c r="B893" s="215" t="s">
        <v>187</v>
      </c>
      <c r="C893" s="495">
        <v>0</v>
      </c>
      <c r="D893" s="495">
        <v>55000</v>
      </c>
      <c r="E893" s="755">
        <f t="shared" si="22"/>
        <v>17811709</v>
      </c>
      <c r="F893" s="501" t="s">
        <v>615</v>
      </c>
    </row>
    <row r="894" spans="1:6" s="353" customFormat="1">
      <c r="A894" s="500">
        <v>44840</v>
      </c>
      <c r="B894" s="215" t="s">
        <v>9</v>
      </c>
      <c r="C894" s="495">
        <v>290000</v>
      </c>
      <c r="D894" s="495">
        <v>0</v>
      </c>
      <c r="E894" s="755">
        <f t="shared" si="22"/>
        <v>18101709</v>
      </c>
      <c r="F894" s="501" t="s">
        <v>611</v>
      </c>
    </row>
    <row r="895" spans="1:6" s="353" customFormat="1">
      <c r="A895" s="500">
        <v>44840</v>
      </c>
      <c r="B895" s="215" t="s">
        <v>9</v>
      </c>
      <c r="C895" s="495">
        <v>10000</v>
      </c>
      <c r="D895" s="495">
        <v>0</v>
      </c>
      <c r="E895" s="755">
        <f t="shared" si="22"/>
        <v>18111709</v>
      </c>
      <c r="F895" s="501" t="s">
        <v>612</v>
      </c>
    </row>
    <row r="896" spans="1:6" s="353" customFormat="1">
      <c r="A896" s="500">
        <v>44841</v>
      </c>
      <c r="B896" s="215" t="s">
        <v>9</v>
      </c>
      <c r="C896" s="495">
        <v>475000</v>
      </c>
      <c r="D896" s="495">
        <v>0</v>
      </c>
      <c r="E896" s="755">
        <f t="shared" si="22"/>
        <v>18586709</v>
      </c>
      <c r="F896" s="501" t="s">
        <v>611</v>
      </c>
    </row>
    <row r="897" spans="1:18" s="353" customFormat="1">
      <c r="A897" s="500">
        <v>44842</v>
      </c>
      <c r="B897" s="215" t="s">
        <v>187</v>
      </c>
      <c r="C897" s="495">
        <v>0</v>
      </c>
      <c r="D897" s="495">
        <v>3379000</v>
      </c>
      <c r="E897" s="755">
        <f t="shared" si="22"/>
        <v>15207709</v>
      </c>
      <c r="F897" s="501" t="s">
        <v>646</v>
      </c>
    </row>
    <row r="898" spans="1:18" s="353" customFormat="1">
      <c r="A898" s="500">
        <v>44845</v>
      </c>
      <c r="B898" s="215" t="s">
        <v>9</v>
      </c>
      <c r="C898" s="495">
        <v>50000</v>
      </c>
      <c r="D898" s="495">
        <v>0</v>
      </c>
      <c r="E898" s="755">
        <f t="shared" si="22"/>
        <v>15257709</v>
      </c>
      <c r="F898" s="501" t="s">
        <v>618</v>
      </c>
    </row>
    <row r="899" spans="1:18" s="353" customFormat="1">
      <c r="A899" s="500">
        <v>44845</v>
      </c>
      <c r="B899" s="215" t="s">
        <v>9</v>
      </c>
      <c r="C899" s="495">
        <v>30000</v>
      </c>
      <c r="D899" s="495">
        <v>0</v>
      </c>
      <c r="E899" s="755">
        <f t="shared" si="22"/>
        <v>15287709</v>
      </c>
      <c r="F899" s="501" t="s">
        <v>810</v>
      </c>
      <c r="J899" s="349"/>
      <c r="K899" s="349"/>
      <c r="L899" s="349"/>
      <c r="M899" s="349"/>
      <c r="N899" s="349"/>
      <c r="O899" s="349"/>
      <c r="P899" s="349"/>
      <c r="Q899" s="349"/>
      <c r="R899" s="349"/>
    </row>
    <row r="900" spans="1:18" s="353" customFormat="1">
      <c r="A900" s="500">
        <v>44845</v>
      </c>
      <c r="B900" s="215" t="s">
        <v>9</v>
      </c>
      <c r="C900" s="495">
        <v>10000</v>
      </c>
      <c r="D900" s="495">
        <v>0</v>
      </c>
      <c r="E900" s="755">
        <f t="shared" si="22"/>
        <v>15297709</v>
      </c>
      <c r="F900" s="501" t="s">
        <v>755</v>
      </c>
      <c r="J900" s="349"/>
      <c r="K900" s="349"/>
      <c r="L900" s="349"/>
      <c r="M900" s="349"/>
      <c r="N900" s="349"/>
      <c r="O900" s="349"/>
      <c r="P900" s="349"/>
      <c r="Q900" s="349"/>
      <c r="R900" s="349"/>
    </row>
    <row r="901" spans="1:18" s="353" customFormat="1">
      <c r="A901" s="500">
        <v>44845</v>
      </c>
      <c r="B901" s="215" t="s">
        <v>9</v>
      </c>
      <c r="C901" s="495">
        <v>20000</v>
      </c>
      <c r="D901" s="495">
        <v>0</v>
      </c>
      <c r="E901" s="755">
        <f t="shared" si="22"/>
        <v>15317709</v>
      </c>
      <c r="F901" s="501" t="s">
        <v>620</v>
      </c>
    </row>
    <row r="902" spans="1:18" s="353" customFormat="1">
      <c r="A902" s="500">
        <v>44845</v>
      </c>
      <c r="B902" s="215" t="s">
        <v>9</v>
      </c>
      <c r="C902" s="495">
        <v>10000</v>
      </c>
      <c r="D902" s="495">
        <v>0</v>
      </c>
      <c r="E902" s="755">
        <f t="shared" si="22"/>
        <v>15327709</v>
      </c>
      <c r="F902" s="501" t="s">
        <v>621</v>
      </c>
    </row>
    <row r="903" spans="1:18" s="353" customFormat="1">
      <c r="A903" s="500">
        <v>44845</v>
      </c>
      <c r="B903" s="215" t="s">
        <v>9</v>
      </c>
      <c r="C903" s="495">
        <v>20000</v>
      </c>
      <c r="D903" s="495">
        <v>0</v>
      </c>
      <c r="E903" s="755">
        <f t="shared" si="22"/>
        <v>15347709</v>
      </c>
      <c r="F903" s="501" t="s">
        <v>611</v>
      </c>
      <c r="K903" s="569"/>
    </row>
    <row r="904" spans="1:18" s="353" customFormat="1">
      <c r="A904" s="500">
        <v>44847</v>
      </c>
      <c r="B904" s="215" t="s">
        <v>9</v>
      </c>
      <c r="C904" s="495">
        <v>10000</v>
      </c>
      <c r="D904" s="495">
        <v>0</v>
      </c>
      <c r="E904" s="755">
        <f t="shared" si="22"/>
        <v>15357709</v>
      </c>
      <c r="F904" s="501" t="s">
        <v>758</v>
      </c>
    </row>
    <row r="905" spans="1:18" s="353" customFormat="1">
      <c r="A905" s="500">
        <v>44847</v>
      </c>
      <c r="B905" s="215" t="s">
        <v>9</v>
      </c>
      <c r="C905" s="495">
        <v>80000</v>
      </c>
      <c r="D905" s="495">
        <v>0</v>
      </c>
      <c r="E905" s="755">
        <f t="shared" si="22"/>
        <v>15437709</v>
      </c>
      <c r="F905" s="501" t="s">
        <v>611</v>
      </c>
      <c r="K905" s="569"/>
    </row>
    <row r="906" spans="1:18" s="353" customFormat="1">
      <c r="A906" s="500">
        <v>44853</v>
      </c>
      <c r="B906" s="215" t="s">
        <v>9</v>
      </c>
      <c r="C906" s="495">
        <v>1275000</v>
      </c>
      <c r="D906" s="495">
        <v>0</v>
      </c>
      <c r="E906" s="755">
        <f t="shared" si="22"/>
        <v>16712709</v>
      </c>
      <c r="F906" s="501" t="s">
        <v>611</v>
      </c>
    </row>
    <row r="907" spans="1:18" s="353" customFormat="1">
      <c r="A907" s="500">
        <v>44854</v>
      </c>
      <c r="B907" s="215" t="s">
        <v>9</v>
      </c>
      <c r="C907" s="495">
        <v>20000</v>
      </c>
      <c r="D907" s="495">
        <v>0</v>
      </c>
      <c r="E907" s="755">
        <f t="shared" si="22"/>
        <v>16732709</v>
      </c>
      <c r="F907" s="501" t="s">
        <v>626</v>
      </c>
      <c r="K907" s="569"/>
    </row>
    <row r="908" spans="1:18" s="353" customFormat="1">
      <c r="A908" s="500">
        <v>44854</v>
      </c>
      <c r="B908" s="215" t="s">
        <v>9</v>
      </c>
      <c r="C908" s="495">
        <v>20000</v>
      </c>
      <c r="D908" s="495">
        <v>0</v>
      </c>
      <c r="E908" s="755">
        <f t="shared" si="22"/>
        <v>16752709</v>
      </c>
      <c r="F908" s="501" t="s">
        <v>627</v>
      </c>
    </row>
    <row r="909" spans="1:18" s="353" customFormat="1">
      <c r="A909" s="500">
        <v>44854</v>
      </c>
      <c r="B909" s="215" t="s">
        <v>9</v>
      </c>
      <c r="C909" s="495">
        <v>100000</v>
      </c>
      <c r="D909" s="495">
        <v>0</v>
      </c>
      <c r="E909" s="755">
        <f t="shared" si="22"/>
        <v>16852709</v>
      </c>
      <c r="F909" s="501" t="s">
        <v>649</v>
      </c>
    </row>
    <row r="910" spans="1:18" s="353" customFormat="1">
      <c r="A910" s="500">
        <v>44854</v>
      </c>
      <c r="B910" s="215" t="s">
        <v>9</v>
      </c>
      <c r="C910" s="495">
        <v>30000</v>
      </c>
      <c r="D910" s="495">
        <v>0</v>
      </c>
      <c r="E910" s="755">
        <f t="shared" si="22"/>
        <v>16882709</v>
      </c>
      <c r="F910" s="501" t="s">
        <v>647</v>
      </c>
    </row>
    <row r="911" spans="1:18" s="353" customFormat="1">
      <c r="A911" s="500">
        <v>44855</v>
      </c>
      <c r="B911" s="215" t="s">
        <v>9</v>
      </c>
      <c r="C911" s="495">
        <v>100000</v>
      </c>
      <c r="D911" s="495">
        <v>0</v>
      </c>
      <c r="E911" s="755">
        <f t="shared" si="22"/>
        <v>16982709</v>
      </c>
      <c r="F911" s="501" t="s">
        <v>622</v>
      </c>
    </row>
    <row r="912" spans="1:18" s="353" customFormat="1">
      <c r="A912" s="500">
        <v>44857</v>
      </c>
      <c r="B912" s="215" t="s">
        <v>9</v>
      </c>
      <c r="C912" s="495">
        <v>20000</v>
      </c>
      <c r="D912" s="495">
        <v>0</v>
      </c>
      <c r="E912" s="755">
        <f t="shared" si="22"/>
        <v>17002709</v>
      </c>
      <c r="F912" s="501" t="s">
        <v>628</v>
      </c>
    </row>
    <row r="913" spans="1:6" s="353" customFormat="1">
      <c r="A913" s="500">
        <v>44858</v>
      </c>
      <c r="B913" s="215" t="s">
        <v>9</v>
      </c>
      <c r="C913" s="495">
        <v>270000</v>
      </c>
      <c r="D913" s="495">
        <v>0</v>
      </c>
      <c r="E913" s="755">
        <f t="shared" si="22"/>
        <v>17272709</v>
      </c>
      <c r="F913" s="501" t="s">
        <v>611</v>
      </c>
    </row>
    <row r="914" spans="1:6" s="353" customFormat="1">
      <c r="A914" s="500">
        <v>44860</v>
      </c>
      <c r="B914" s="215" t="s">
        <v>9</v>
      </c>
      <c r="C914" s="495">
        <v>50000</v>
      </c>
      <c r="D914" s="495">
        <v>0</v>
      </c>
      <c r="E914" s="755">
        <f t="shared" si="22"/>
        <v>17322709</v>
      </c>
      <c r="F914" s="501" t="s">
        <v>812</v>
      </c>
    </row>
    <row r="915" spans="1:6" s="353" customFormat="1">
      <c r="A915" s="500">
        <v>44860</v>
      </c>
      <c r="B915" s="215" t="s">
        <v>9</v>
      </c>
      <c r="C915" s="495">
        <v>30000</v>
      </c>
      <c r="D915" s="495">
        <v>0</v>
      </c>
      <c r="E915" s="755">
        <f t="shared" si="22"/>
        <v>17352709</v>
      </c>
      <c r="F915" s="501" t="s">
        <v>611</v>
      </c>
    </row>
    <row r="916" spans="1:6" s="353" customFormat="1">
      <c r="A916" s="500">
        <v>44861</v>
      </c>
      <c r="B916" s="215" t="s">
        <v>9</v>
      </c>
      <c r="C916" s="495">
        <v>1130000</v>
      </c>
      <c r="D916" s="495">
        <v>0</v>
      </c>
      <c r="E916" s="755">
        <f t="shared" si="22"/>
        <v>18482709</v>
      </c>
      <c r="F916" s="501" t="s">
        <v>611</v>
      </c>
    </row>
    <row r="917" spans="1:6" s="353" customFormat="1">
      <c r="A917" s="500">
        <v>44862</v>
      </c>
      <c r="B917" s="215" t="s">
        <v>9</v>
      </c>
      <c r="C917" s="495">
        <v>30000</v>
      </c>
      <c r="D917" s="495">
        <v>0</v>
      </c>
      <c r="E917" s="755">
        <f t="shared" si="22"/>
        <v>18512709</v>
      </c>
      <c r="F917" s="501" t="s">
        <v>685</v>
      </c>
    </row>
    <row r="918" spans="1:6" s="353" customFormat="1">
      <c r="A918" s="500">
        <v>44862</v>
      </c>
      <c r="B918" s="215" t="s">
        <v>9</v>
      </c>
      <c r="C918" s="495">
        <v>50000</v>
      </c>
      <c r="D918" s="495">
        <v>0</v>
      </c>
      <c r="E918" s="755">
        <f t="shared" si="22"/>
        <v>18562709</v>
      </c>
      <c r="F918" s="501" t="s">
        <v>611</v>
      </c>
    </row>
    <row r="919" spans="1:6" s="353" customFormat="1">
      <c r="A919" s="500">
        <v>44865</v>
      </c>
      <c r="B919" s="215" t="s">
        <v>9</v>
      </c>
      <c r="C919" s="495">
        <v>50000</v>
      </c>
      <c r="D919" s="495">
        <v>0</v>
      </c>
      <c r="E919" s="755">
        <f t="shared" si="22"/>
        <v>18612709</v>
      </c>
      <c r="F919" s="501" t="s">
        <v>684</v>
      </c>
    </row>
    <row r="920" spans="1:6" s="353" customFormat="1">
      <c r="A920" s="500">
        <v>44865</v>
      </c>
      <c r="B920" s="215" t="s">
        <v>9</v>
      </c>
      <c r="C920" s="495">
        <v>10000</v>
      </c>
      <c r="D920" s="495">
        <v>0</v>
      </c>
      <c r="E920" s="755">
        <f t="shared" si="22"/>
        <v>18622709</v>
      </c>
      <c r="F920" s="501" t="s">
        <v>683</v>
      </c>
    </row>
    <row r="921" spans="1:6" s="353" customFormat="1">
      <c r="A921" s="500">
        <v>44865</v>
      </c>
      <c r="B921" s="215" t="s">
        <v>9</v>
      </c>
      <c r="C921" s="495">
        <v>100000</v>
      </c>
      <c r="D921" s="495">
        <v>0</v>
      </c>
      <c r="E921" s="755">
        <f t="shared" si="22"/>
        <v>18722709</v>
      </c>
      <c r="F921" s="501" t="s">
        <v>613</v>
      </c>
    </row>
    <row r="922" spans="1:6" s="353" customFormat="1">
      <c r="A922" s="500">
        <v>44865</v>
      </c>
      <c r="B922" s="215" t="s">
        <v>9</v>
      </c>
      <c r="C922" s="495">
        <v>10000</v>
      </c>
      <c r="D922" s="495">
        <v>0</v>
      </c>
      <c r="E922" s="755">
        <f t="shared" si="22"/>
        <v>18732709</v>
      </c>
      <c r="F922" s="501" t="s">
        <v>629</v>
      </c>
    </row>
    <row r="923" spans="1:6" s="353" customFormat="1">
      <c r="A923" s="500">
        <v>44865</v>
      </c>
      <c r="B923" s="215" t="s">
        <v>9</v>
      </c>
      <c r="C923" s="495">
        <v>30000</v>
      </c>
      <c r="D923" s="495">
        <v>0</v>
      </c>
      <c r="E923" s="755">
        <f t="shared" si="22"/>
        <v>18762709</v>
      </c>
      <c r="F923" s="501" t="s">
        <v>611</v>
      </c>
    </row>
    <row r="924" spans="1:6" s="353" customFormat="1">
      <c r="A924" s="500">
        <v>44865</v>
      </c>
      <c r="B924" s="215" t="s">
        <v>9</v>
      </c>
      <c r="C924" s="495">
        <v>20000</v>
      </c>
      <c r="D924" s="495">
        <v>0</v>
      </c>
      <c r="E924" s="755">
        <f t="shared" si="22"/>
        <v>18782709</v>
      </c>
      <c r="F924" s="501" t="s">
        <v>648</v>
      </c>
    </row>
    <row r="925" spans="1:6" s="353" customFormat="1">
      <c r="A925" s="500">
        <v>44865</v>
      </c>
      <c r="B925" s="215" t="s">
        <v>9</v>
      </c>
      <c r="C925" s="495">
        <v>20000</v>
      </c>
      <c r="D925" s="495">
        <v>0</v>
      </c>
      <c r="E925" s="755">
        <f t="shared" si="22"/>
        <v>18802709</v>
      </c>
      <c r="F925" s="501" t="s">
        <v>682</v>
      </c>
    </row>
    <row r="926" spans="1:6" s="353" customFormat="1">
      <c r="A926" s="500">
        <v>44865</v>
      </c>
      <c r="B926" s="215" t="s">
        <v>187</v>
      </c>
      <c r="C926" s="587">
        <v>0</v>
      </c>
      <c r="D926" s="527">
        <v>43340</v>
      </c>
      <c r="E926" s="755">
        <f t="shared" si="22"/>
        <v>18759369</v>
      </c>
      <c r="F926" s="560" t="s">
        <v>512</v>
      </c>
    </row>
    <row r="927" spans="1:6" s="353" customFormat="1" ht="17.25" thickBot="1">
      <c r="A927" s="558"/>
      <c r="B927" s="157" t="s">
        <v>234</v>
      </c>
      <c r="C927" s="552">
        <f>SUM(C881:C926)</f>
        <v>4760000</v>
      </c>
      <c r="D927" s="552">
        <f>SUM(D881:D926)</f>
        <v>3477340</v>
      </c>
      <c r="E927" s="752"/>
      <c r="F927" s="553"/>
    </row>
    <row r="928" spans="1:6">
      <c r="A928" s="554">
        <v>44866</v>
      </c>
      <c r="B928" s="367" t="s">
        <v>129</v>
      </c>
      <c r="C928" s="497">
        <v>30000</v>
      </c>
      <c r="D928" s="497">
        <v>0</v>
      </c>
      <c r="E928" s="758">
        <f>E926+C928-D928</f>
        <v>18789369</v>
      </c>
      <c r="F928" s="499" t="s">
        <v>610</v>
      </c>
    </row>
    <row r="929" spans="1:6">
      <c r="A929" s="500">
        <v>44867</v>
      </c>
      <c r="B929" s="152" t="s">
        <v>129</v>
      </c>
      <c r="C929" s="495">
        <v>60000</v>
      </c>
      <c r="D929" s="495">
        <v>0</v>
      </c>
      <c r="E929" s="47">
        <f>E928+C929-D929</f>
        <v>18849369</v>
      </c>
      <c r="F929" s="501" t="s">
        <v>611</v>
      </c>
    </row>
    <row r="930" spans="1:6">
      <c r="A930" s="500">
        <v>44868</v>
      </c>
      <c r="B930" s="152" t="s">
        <v>129</v>
      </c>
      <c r="C930" s="495">
        <v>250000</v>
      </c>
      <c r="D930" s="495">
        <v>0</v>
      </c>
      <c r="E930" s="47">
        <f t="shared" ref="E930:E975" si="23">E929+C930-D930</f>
        <v>19099369</v>
      </c>
      <c r="F930" s="501" t="s">
        <v>611</v>
      </c>
    </row>
    <row r="931" spans="1:6">
      <c r="A931" s="500">
        <v>44868</v>
      </c>
      <c r="B931" s="152" t="s">
        <v>129</v>
      </c>
      <c r="C931" s="495">
        <v>100000</v>
      </c>
      <c r="D931" s="495">
        <v>0</v>
      </c>
      <c r="E931" s="47">
        <f t="shared" si="23"/>
        <v>19199369</v>
      </c>
      <c r="F931" s="501" t="s">
        <v>926</v>
      </c>
    </row>
    <row r="932" spans="1:6">
      <c r="A932" s="500">
        <v>44869</v>
      </c>
      <c r="B932" s="152" t="s">
        <v>129</v>
      </c>
      <c r="C932" s="495">
        <v>100000</v>
      </c>
      <c r="D932" s="495">
        <v>0</v>
      </c>
      <c r="E932" s="47">
        <f t="shared" si="23"/>
        <v>19299369</v>
      </c>
      <c r="F932" s="501" t="s">
        <v>713</v>
      </c>
    </row>
    <row r="933" spans="1:6">
      <c r="A933" s="500">
        <v>44872</v>
      </c>
      <c r="B933" s="152" t="s">
        <v>129</v>
      </c>
      <c r="C933" s="495">
        <v>100000</v>
      </c>
      <c r="D933" s="495">
        <v>0</v>
      </c>
      <c r="E933" s="47">
        <f t="shared" si="23"/>
        <v>19399369</v>
      </c>
      <c r="F933" s="501" t="s">
        <v>614</v>
      </c>
    </row>
    <row r="934" spans="1:6">
      <c r="A934" s="500">
        <v>44872</v>
      </c>
      <c r="B934" s="152" t="s">
        <v>129</v>
      </c>
      <c r="C934" s="495">
        <v>40000</v>
      </c>
      <c r="D934" s="495">
        <v>0</v>
      </c>
      <c r="E934" s="47">
        <f t="shared" si="23"/>
        <v>19439369</v>
      </c>
      <c r="F934" s="501" t="s">
        <v>611</v>
      </c>
    </row>
    <row r="935" spans="1:6">
      <c r="A935" s="500">
        <v>44872</v>
      </c>
      <c r="B935" s="152" t="s">
        <v>129</v>
      </c>
      <c r="C935" s="495">
        <v>10000</v>
      </c>
      <c r="D935" s="495">
        <v>0</v>
      </c>
      <c r="E935" s="47">
        <f t="shared" si="23"/>
        <v>19449369</v>
      </c>
      <c r="F935" s="501" t="s">
        <v>612</v>
      </c>
    </row>
    <row r="936" spans="1:6">
      <c r="A936" s="500">
        <v>44872</v>
      </c>
      <c r="B936" s="215" t="s">
        <v>187</v>
      </c>
      <c r="C936" s="495">
        <v>0</v>
      </c>
      <c r="D936" s="495">
        <v>55000</v>
      </c>
      <c r="E936" s="47">
        <f t="shared" si="23"/>
        <v>19394369</v>
      </c>
      <c r="F936" s="501" t="s">
        <v>615</v>
      </c>
    </row>
    <row r="937" spans="1:6">
      <c r="A937" s="500">
        <v>44873</v>
      </c>
      <c r="B937" s="152" t="s">
        <v>129</v>
      </c>
      <c r="C937" s="495">
        <v>10000</v>
      </c>
      <c r="D937" s="495">
        <v>0</v>
      </c>
      <c r="E937" s="47">
        <f t="shared" si="23"/>
        <v>19404369</v>
      </c>
      <c r="F937" s="501" t="s">
        <v>628</v>
      </c>
    </row>
    <row r="938" spans="1:6">
      <c r="A938" s="500">
        <v>44874</v>
      </c>
      <c r="B938" s="152" t="s">
        <v>129</v>
      </c>
      <c r="C938" s="495">
        <v>495000</v>
      </c>
      <c r="D938" s="495">
        <v>0</v>
      </c>
      <c r="E938" s="47">
        <f t="shared" si="23"/>
        <v>19899369</v>
      </c>
      <c r="F938" s="501" t="s">
        <v>611</v>
      </c>
    </row>
    <row r="939" spans="1:6" s="353" customFormat="1">
      <c r="A939" s="500">
        <v>44875</v>
      </c>
      <c r="B939" s="215" t="s">
        <v>187</v>
      </c>
      <c r="C939" s="495">
        <v>0</v>
      </c>
      <c r="D939" s="495">
        <v>1440000</v>
      </c>
      <c r="E939" s="47">
        <f t="shared" si="23"/>
        <v>18459369</v>
      </c>
      <c r="F939" s="501" t="s">
        <v>934</v>
      </c>
    </row>
    <row r="940" spans="1:6">
      <c r="A940" s="500">
        <v>44875</v>
      </c>
      <c r="B940" s="152" t="s">
        <v>129</v>
      </c>
      <c r="C940" s="495">
        <v>50000</v>
      </c>
      <c r="D940" s="495">
        <v>0</v>
      </c>
      <c r="E940" s="47">
        <f t="shared" si="23"/>
        <v>18509369</v>
      </c>
      <c r="F940" s="501" t="s">
        <v>618</v>
      </c>
    </row>
    <row r="941" spans="1:6">
      <c r="A941" s="500">
        <v>44875</v>
      </c>
      <c r="B941" s="152" t="s">
        <v>129</v>
      </c>
      <c r="C941" s="495">
        <v>10000</v>
      </c>
      <c r="D941" s="495">
        <v>0</v>
      </c>
      <c r="E941" s="47">
        <f t="shared" si="23"/>
        <v>18519369</v>
      </c>
      <c r="F941" s="501" t="s">
        <v>755</v>
      </c>
    </row>
    <row r="942" spans="1:6">
      <c r="A942" s="500">
        <v>44875</v>
      </c>
      <c r="B942" s="152" t="s">
        <v>129</v>
      </c>
      <c r="C942" s="495">
        <v>10000</v>
      </c>
      <c r="D942" s="495">
        <v>0</v>
      </c>
      <c r="E942" s="47">
        <f t="shared" si="23"/>
        <v>18529369</v>
      </c>
      <c r="F942" s="501" t="s">
        <v>621</v>
      </c>
    </row>
    <row r="943" spans="1:6">
      <c r="A943" s="500">
        <v>44876</v>
      </c>
      <c r="B943" s="152" t="s">
        <v>129</v>
      </c>
      <c r="C943" s="495">
        <v>30000</v>
      </c>
      <c r="D943" s="495">
        <v>0</v>
      </c>
      <c r="E943" s="47">
        <f t="shared" si="23"/>
        <v>18559369</v>
      </c>
      <c r="F943" s="501" t="s">
        <v>810</v>
      </c>
    </row>
    <row r="944" spans="1:6">
      <c r="A944" s="500">
        <v>44877</v>
      </c>
      <c r="B944" s="152" t="s">
        <v>129</v>
      </c>
      <c r="C944" s="495">
        <v>100000</v>
      </c>
      <c r="D944" s="495">
        <v>0</v>
      </c>
      <c r="E944" s="47">
        <f t="shared" si="23"/>
        <v>18659369</v>
      </c>
      <c r="F944" s="501" t="s">
        <v>927</v>
      </c>
    </row>
    <row r="945" spans="1:6">
      <c r="A945" s="500">
        <v>44877</v>
      </c>
      <c r="B945" s="152" t="s">
        <v>129</v>
      </c>
      <c r="C945" s="495">
        <v>10000</v>
      </c>
      <c r="D945" s="495">
        <v>0</v>
      </c>
      <c r="E945" s="47">
        <f t="shared" si="23"/>
        <v>18669369</v>
      </c>
      <c r="F945" s="501" t="s">
        <v>623</v>
      </c>
    </row>
    <row r="946" spans="1:6">
      <c r="A946" s="500">
        <v>44879</v>
      </c>
      <c r="B946" s="152" t="s">
        <v>129</v>
      </c>
      <c r="C946" s="495">
        <v>10000</v>
      </c>
      <c r="D946" s="495">
        <v>0</v>
      </c>
      <c r="E946" s="47">
        <f t="shared" si="23"/>
        <v>18679369</v>
      </c>
      <c r="F946" s="501" t="s">
        <v>758</v>
      </c>
    </row>
    <row r="947" spans="1:6">
      <c r="A947" s="500">
        <v>44879</v>
      </c>
      <c r="B947" s="152" t="s">
        <v>129</v>
      </c>
      <c r="C947" s="495">
        <v>80000</v>
      </c>
      <c r="D947" s="495">
        <v>0</v>
      </c>
      <c r="E947" s="47">
        <f t="shared" si="23"/>
        <v>18759369</v>
      </c>
      <c r="F947" s="501" t="s">
        <v>611</v>
      </c>
    </row>
    <row r="948" spans="1:6">
      <c r="A948" s="500">
        <v>44882</v>
      </c>
      <c r="B948" s="152" t="s">
        <v>129</v>
      </c>
      <c r="C948" s="495">
        <v>1255000</v>
      </c>
      <c r="D948" s="495">
        <v>0</v>
      </c>
      <c r="E948" s="47">
        <f t="shared" si="23"/>
        <v>20014369</v>
      </c>
      <c r="F948" s="501" t="s">
        <v>611</v>
      </c>
    </row>
    <row r="949" spans="1:6">
      <c r="A949" s="500">
        <v>44882</v>
      </c>
      <c r="B949" s="152" t="s">
        <v>129</v>
      </c>
      <c r="C949" s="495">
        <v>10000</v>
      </c>
      <c r="D949" s="495">
        <v>0</v>
      </c>
      <c r="E949" s="47">
        <f t="shared" si="23"/>
        <v>20024369</v>
      </c>
      <c r="F949" s="501" t="s">
        <v>809</v>
      </c>
    </row>
    <row r="950" spans="1:6">
      <c r="A950" s="500">
        <v>44883</v>
      </c>
      <c r="B950" s="152" t="s">
        <v>129</v>
      </c>
      <c r="C950" s="495">
        <v>10000</v>
      </c>
      <c r="D950" s="495">
        <v>0</v>
      </c>
      <c r="E950" s="47">
        <f t="shared" si="23"/>
        <v>20034369</v>
      </c>
      <c r="F950" s="501" t="s">
        <v>611</v>
      </c>
    </row>
    <row r="951" spans="1:6">
      <c r="A951" s="500">
        <v>44886</v>
      </c>
      <c r="B951" s="152" t="s">
        <v>129</v>
      </c>
      <c r="C951" s="495">
        <v>20000</v>
      </c>
      <c r="D951" s="495">
        <v>0</v>
      </c>
      <c r="E951" s="47">
        <f t="shared" si="23"/>
        <v>20054369</v>
      </c>
      <c r="F951" s="501" t="s">
        <v>627</v>
      </c>
    </row>
    <row r="952" spans="1:6">
      <c r="A952" s="500">
        <v>44886</v>
      </c>
      <c r="B952" s="152" t="s">
        <v>129</v>
      </c>
      <c r="C952" s="495">
        <v>20000</v>
      </c>
      <c r="D952" s="495">
        <v>0</v>
      </c>
      <c r="E952" s="47">
        <f t="shared" si="23"/>
        <v>20074369</v>
      </c>
      <c r="F952" s="501" t="s">
        <v>626</v>
      </c>
    </row>
    <row r="953" spans="1:6">
      <c r="A953" s="500">
        <v>44886</v>
      </c>
      <c r="B953" s="152" t="s">
        <v>129</v>
      </c>
      <c r="C953" s="495">
        <v>100000</v>
      </c>
      <c r="D953" s="495">
        <v>0</v>
      </c>
      <c r="E953" s="47">
        <f t="shared" si="23"/>
        <v>20174369</v>
      </c>
      <c r="F953" s="501" t="s">
        <v>622</v>
      </c>
    </row>
    <row r="954" spans="1:6">
      <c r="A954" s="500">
        <v>44886</v>
      </c>
      <c r="B954" s="152" t="s">
        <v>129</v>
      </c>
      <c r="C954" s="495">
        <v>30000</v>
      </c>
      <c r="D954" s="495">
        <v>0</v>
      </c>
      <c r="E954" s="47">
        <f t="shared" si="23"/>
        <v>20204369</v>
      </c>
      <c r="F954" s="501" t="s">
        <v>611</v>
      </c>
    </row>
    <row r="955" spans="1:6">
      <c r="A955" s="500">
        <v>44888</v>
      </c>
      <c r="B955" s="152" t="s">
        <v>129</v>
      </c>
      <c r="C955" s="495">
        <v>270000</v>
      </c>
      <c r="D955" s="495">
        <v>0</v>
      </c>
      <c r="E955" s="47">
        <f t="shared" si="23"/>
        <v>20474369</v>
      </c>
      <c r="F955" s="501" t="s">
        <v>611</v>
      </c>
    </row>
    <row r="956" spans="1:6">
      <c r="A956" s="500">
        <v>44889</v>
      </c>
      <c r="B956" s="152" t="s">
        <v>129</v>
      </c>
      <c r="C956" s="495">
        <v>20000</v>
      </c>
      <c r="D956" s="495">
        <v>0</v>
      </c>
      <c r="E956" s="47">
        <f t="shared" si="23"/>
        <v>20494369</v>
      </c>
      <c r="F956" s="501" t="s">
        <v>611</v>
      </c>
    </row>
    <row r="957" spans="1:6">
      <c r="A957" s="500">
        <v>44890</v>
      </c>
      <c r="B957" s="152" t="s">
        <v>129</v>
      </c>
      <c r="C957" s="495">
        <v>10000</v>
      </c>
      <c r="D957" s="495">
        <v>0</v>
      </c>
      <c r="E957" s="47">
        <f t="shared" si="23"/>
        <v>20504369</v>
      </c>
      <c r="F957" s="501" t="s">
        <v>903</v>
      </c>
    </row>
    <row r="958" spans="1:6">
      <c r="A958" s="500">
        <v>44890</v>
      </c>
      <c r="B958" s="152" t="s">
        <v>129</v>
      </c>
      <c r="C958" s="495">
        <v>10000</v>
      </c>
      <c r="D958" s="495">
        <v>0</v>
      </c>
      <c r="E958" s="47">
        <f t="shared" si="23"/>
        <v>20514369</v>
      </c>
      <c r="F958" s="501" t="s">
        <v>611</v>
      </c>
    </row>
    <row r="959" spans="1:6">
      <c r="A959" s="500">
        <v>44891</v>
      </c>
      <c r="B959" s="152" t="s">
        <v>129</v>
      </c>
      <c r="C959" s="495">
        <v>10000</v>
      </c>
      <c r="D959" s="495">
        <v>0</v>
      </c>
      <c r="E959" s="47">
        <f t="shared" si="23"/>
        <v>20524369</v>
      </c>
      <c r="F959" s="501" t="s">
        <v>628</v>
      </c>
    </row>
    <row r="960" spans="1:6">
      <c r="A960" s="500">
        <v>44893</v>
      </c>
      <c r="B960" s="152" t="s">
        <v>129</v>
      </c>
      <c r="C960" s="495">
        <v>30000</v>
      </c>
      <c r="D960" s="495">
        <v>0</v>
      </c>
      <c r="E960" s="47">
        <f t="shared" si="23"/>
        <v>20554369</v>
      </c>
      <c r="F960" s="501" t="s">
        <v>685</v>
      </c>
    </row>
    <row r="961" spans="1:6">
      <c r="A961" s="500">
        <v>44893</v>
      </c>
      <c r="B961" s="152" t="s">
        <v>129</v>
      </c>
      <c r="C961" s="495">
        <v>1110000</v>
      </c>
      <c r="D961" s="495">
        <v>0</v>
      </c>
      <c r="E961" s="47">
        <f t="shared" si="23"/>
        <v>21664369</v>
      </c>
      <c r="F961" s="501" t="s">
        <v>611</v>
      </c>
    </row>
    <row r="962" spans="1:6">
      <c r="A962" s="500">
        <v>44894</v>
      </c>
      <c r="B962" s="152" t="s">
        <v>129</v>
      </c>
      <c r="C962" s="495">
        <v>10000</v>
      </c>
      <c r="D962" s="495">
        <v>0</v>
      </c>
      <c r="E962" s="47">
        <f t="shared" si="23"/>
        <v>21674369</v>
      </c>
      <c r="F962" s="501" t="s">
        <v>629</v>
      </c>
    </row>
    <row r="963" spans="1:6">
      <c r="A963" s="500">
        <v>44894</v>
      </c>
      <c r="B963" s="152" t="s">
        <v>129</v>
      </c>
      <c r="C963" s="495">
        <v>10000</v>
      </c>
      <c r="D963" s="495">
        <v>0</v>
      </c>
      <c r="E963" s="47">
        <f t="shared" si="23"/>
        <v>21684369</v>
      </c>
      <c r="F963" s="501" t="s">
        <v>780</v>
      </c>
    </row>
    <row r="964" spans="1:6">
      <c r="A964" s="500">
        <v>44894</v>
      </c>
      <c r="B964" s="152" t="s">
        <v>129</v>
      </c>
      <c r="C964" s="495">
        <v>10000</v>
      </c>
      <c r="D964" s="495">
        <v>0</v>
      </c>
      <c r="E964" s="47">
        <f t="shared" si="23"/>
        <v>21694369</v>
      </c>
      <c r="F964" s="501" t="s">
        <v>781</v>
      </c>
    </row>
    <row r="965" spans="1:6">
      <c r="A965" s="500">
        <v>44894</v>
      </c>
      <c r="B965" s="152" t="s">
        <v>129</v>
      </c>
      <c r="C965" s="495">
        <v>10000</v>
      </c>
      <c r="D965" s="495">
        <v>0</v>
      </c>
      <c r="E965" s="47">
        <f t="shared" si="23"/>
        <v>21704369</v>
      </c>
      <c r="F965" s="501" t="s">
        <v>874</v>
      </c>
    </row>
    <row r="966" spans="1:6">
      <c r="A966" s="500">
        <v>44894</v>
      </c>
      <c r="B966" s="152" t="s">
        <v>129</v>
      </c>
      <c r="C966" s="495">
        <v>10000</v>
      </c>
      <c r="D966" s="495">
        <v>0</v>
      </c>
      <c r="E966" s="47">
        <f t="shared" si="23"/>
        <v>21714369</v>
      </c>
      <c r="F966" s="501" t="s">
        <v>779</v>
      </c>
    </row>
    <row r="967" spans="1:6">
      <c r="A967" s="500">
        <v>44894</v>
      </c>
      <c r="B967" s="152" t="s">
        <v>129</v>
      </c>
      <c r="C967" s="495">
        <v>10000</v>
      </c>
      <c r="D967" s="495">
        <v>0</v>
      </c>
      <c r="E967" s="47">
        <f t="shared" si="23"/>
        <v>21724369</v>
      </c>
      <c r="F967" s="501" t="s">
        <v>904</v>
      </c>
    </row>
    <row r="968" spans="1:6">
      <c r="A968" s="500">
        <v>44895</v>
      </c>
      <c r="B968" s="152" t="s">
        <v>129</v>
      </c>
      <c r="C968" s="495">
        <v>10000</v>
      </c>
      <c r="D968" s="495">
        <v>0</v>
      </c>
      <c r="E968" s="47">
        <f t="shared" si="23"/>
        <v>21734369</v>
      </c>
      <c r="F968" s="501" t="s">
        <v>928</v>
      </c>
    </row>
    <row r="969" spans="1:6">
      <c r="A969" s="500">
        <v>44895</v>
      </c>
      <c r="B969" s="152" t="s">
        <v>129</v>
      </c>
      <c r="C969" s="495">
        <v>100000</v>
      </c>
      <c r="D969" s="495">
        <v>0</v>
      </c>
      <c r="E969" s="47">
        <f t="shared" si="23"/>
        <v>21834369</v>
      </c>
      <c r="F969" s="501" t="s">
        <v>613</v>
      </c>
    </row>
    <row r="970" spans="1:6">
      <c r="A970" s="500">
        <v>44895</v>
      </c>
      <c r="B970" s="152" t="s">
        <v>129</v>
      </c>
      <c r="C970" s="495">
        <v>50000</v>
      </c>
      <c r="D970" s="495">
        <v>0</v>
      </c>
      <c r="E970" s="47">
        <f t="shared" si="23"/>
        <v>21884369</v>
      </c>
      <c r="F970" s="501" t="s">
        <v>684</v>
      </c>
    </row>
    <row r="971" spans="1:6">
      <c r="A971" s="500">
        <v>44895</v>
      </c>
      <c r="B971" s="152" t="s">
        <v>129</v>
      </c>
      <c r="C971" s="495">
        <v>10000</v>
      </c>
      <c r="D971" s="495">
        <v>0</v>
      </c>
      <c r="E971" s="47">
        <f t="shared" si="23"/>
        <v>21894369</v>
      </c>
      <c r="F971" s="501" t="s">
        <v>683</v>
      </c>
    </row>
    <row r="972" spans="1:6">
      <c r="A972" s="500">
        <v>44895</v>
      </c>
      <c r="B972" s="152" t="s">
        <v>129</v>
      </c>
      <c r="C972" s="495">
        <v>80000</v>
      </c>
      <c r="D972" s="495">
        <v>0</v>
      </c>
      <c r="E972" s="47">
        <f t="shared" si="23"/>
        <v>21974369</v>
      </c>
      <c r="F972" s="501" t="s">
        <v>611</v>
      </c>
    </row>
    <row r="973" spans="1:6">
      <c r="A973" s="500">
        <v>44895</v>
      </c>
      <c r="B973" s="152" t="s">
        <v>129</v>
      </c>
      <c r="C973" s="495">
        <v>20000</v>
      </c>
      <c r="D973" s="495">
        <v>0</v>
      </c>
      <c r="E973" s="47">
        <f t="shared" si="23"/>
        <v>21994369</v>
      </c>
      <c r="F973" s="501" t="s">
        <v>648</v>
      </c>
    </row>
    <row r="974" spans="1:6">
      <c r="A974" s="500">
        <v>44895</v>
      </c>
      <c r="B974" s="152" t="s">
        <v>129</v>
      </c>
      <c r="C974" s="495">
        <v>20000</v>
      </c>
      <c r="D974" s="495">
        <v>0</v>
      </c>
      <c r="E974" s="47">
        <f t="shared" si="23"/>
        <v>22014369</v>
      </c>
      <c r="F974" s="501" t="s">
        <v>682</v>
      </c>
    </row>
    <row r="975" spans="1:6" s="353" customFormat="1">
      <c r="A975" s="500">
        <v>44895</v>
      </c>
      <c r="B975" s="215" t="s">
        <v>187</v>
      </c>
      <c r="C975" s="559">
        <v>0</v>
      </c>
      <c r="D975" s="559">
        <v>42845</v>
      </c>
      <c r="E975" s="47">
        <f t="shared" si="23"/>
        <v>21971524</v>
      </c>
      <c r="F975" s="279" t="s">
        <v>929</v>
      </c>
    </row>
    <row r="976" spans="1:6" s="353" customFormat="1" ht="17.25" thickBot="1">
      <c r="A976" s="558"/>
      <c r="B976" s="157" t="s">
        <v>234</v>
      </c>
      <c r="C976" s="516">
        <f>SUM(C928:C975)</f>
        <v>4750000</v>
      </c>
      <c r="D976" s="516">
        <f>SUM(D928:D975)</f>
        <v>1537845</v>
      </c>
      <c r="E976" s="224"/>
      <c r="F976" s="279"/>
    </row>
    <row r="977" spans="1:6" s="353" customFormat="1">
      <c r="A977" s="554">
        <v>44896</v>
      </c>
      <c r="B977" s="367" t="s">
        <v>129</v>
      </c>
      <c r="C977" s="497">
        <v>30000</v>
      </c>
      <c r="D977" s="497"/>
      <c r="E977" s="758">
        <f>E975+C977-D977</f>
        <v>22001524</v>
      </c>
      <c r="F977" s="499" t="s">
        <v>610</v>
      </c>
    </row>
    <row r="978" spans="1:6" s="353" customFormat="1">
      <c r="A978" s="500">
        <v>44897</v>
      </c>
      <c r="B978" s="152" t="s">
        <v>129</v>
      </c>
      <c r="C978" s="495">
        <v>60000</v>
      </c>
      <c r="D978" s="495"/>
      <c r="E978" s="47">
        <f>E977+C978-D978</f>
        <v>22061524</v>
      </c>
      <c r="F978" s="501" t="s">
        <v>611</v>
      </c>
    </row>
    <row r="979" spans="1:6" s="353" customFormat="1">
      <c r="A979" s="500">
        <v>44897</v>
      </c>
      <c r="B979" s="152" t="s">
        <v>129</v>
      </c>
      <c r="C979" s="495">
        <v>10000</v>
      </c>
      <c r="D979" s="495"/>
      <c r="E979" s="47">
        <f t="shared" ref="E979:E1027" si="24">E978+C979-D979</f>
        <v>22071524</v>
      </c>
      <c r="F979" s="501" t="s">
        <v>940</v>
      </c>
    </row>
    <row r="980" spans="1:6" s="353" customFormat="1">
      <c r="A980" s="500">
        <v>44900</v>
      </c>
      <c r="B980" s="152" t="s">
        <v>129</v>
      </c>
      <c r="C980" s="495">
        <v>100000</v>
      </c>
      <c r="D980" s="495"/>
      <c r="E980" s="47">
        <f t="shared" si="24"/>
        <v>22171524</v>
      </c>
      <c r="F980" s="501" t="s">
        <v>614</v>
      </c>
    </row>
    <row r="981" spans="1:6" s="353" customFormat="1">
      <c r="A981" s="500">
        <v>44900</v>
      </c>
      <c r="B981" s="152" t="s">
        <v>129</v>
      </c>
      <c r="C981" s="495">
        <v>250000</v>
      </c>
      <c r="D981" s="495"/>
      <c r="E981" s="47">
        <f t="shared" si="24"/>
        <v>22421524</v>
      </c>
      <c r="F981" s="501" t="s">
        <v>611</v>
      </c>
    </row>
    <row r="982" spans="1:6" s="353" customFormat="1">
      <c r="A982" s="500">
        <v>44900</v>
      </c>
      <c r="B982" s="152" t="s">
        <v>129</v>
      </c>
      <c r="C982" s="495">
        <v>50000</v>
      </c>
      <c r="D982" s="495"/>
      <c r="E982" s="47">
        <f t="shared" si="24"/>
        <v>22471524</v>
      </c>
      <c r="F982" s="501" t="s">
        <v>939</v>
      </c>
    </row>
    <row r="983" spans="1:6" s="353" customFormat="1">
      <c r="A983" s="500">
        <v>44900</v>
      </c>
      <c r="B983" s="215" t="s">
        <v>187</v>
      </c>
      <c r="C983" s="495"/>
      <c r="D983" s="495">
        <v>55110</v>
      </c>
      <c r="E983" s="47">
        <f t="shared" si="24"/>
        <v>22416414</v>
      </c>
      <c r="F983" s="501" t="s">
        <v>615</v>
      </c>
    </row>
    <row r="984" spans="1:6" s="353" customFormat="1">
      <c r="A984" s="500">
        <v>44901</v>
      </c>
      <c r="B984" s="152" t="s">
        <v>129</v>
      </c>
      <c r="C984" s="495">
        <v>100000</v>
      </c>
      <c r="D984" s="495"/>
      <c r="E984" s="47">
        <f t="shared" si="24"/>
        <v>22516414</v>
      </c>
      <c r="F984" s="501" t="s">
        <v>616</v>
      </c>
    </row>
    <row r="985" spans="1:6" s="353" customFormat="1">
      <c r="A985" s="500">
        <v>44902</v>
      </c>
      <c r="B985" s="152" t="s">
        <v>129</v>
      </c>
      <c r="C985" s="495">
        <v>515000</v>
      </c>
      <c r="D985" s="495"/>
      <c r="E985" s="47">
        <f t="shared" si="24"/>
        <v>23031414</v>
      </c>
      <c r="F985" s="501" t="s">
        <v>611</v>
      </c>
    </row>
    <row r="986" spans="1:6" s="353" customFormat="1">
      <c r="A986" s="500">
        <v>44904</v>
      </c>
      <c r="B986" s="152" t="s">
        <v>129</v>
      </c>
      <c r="C986" s="495">
        <v>40000</v>
      </c>
      <c r="D986" s="495"/>
      <c r="E986" s="47">
        <f t="shared" si="24"/>
        <v>23071414</v>
      </c>
      <c r="F986" s="501" t="s">
        <v>620</v>
      </c>
    </row>
    <row r="987" spans="1:6" s="353" customFormat="1">
      <c r="A987" s="500">
        <v>44904</v>
      </c>
      <c r="B987" s="215" t="s">
        <v>187</v>
      </c>
      <c r="C987" s="495"/>
      <c r="D987" s="495">
        <v>4738800</v>
      </c>
      <c r="E987" s="47">
        <f t="shared" si="24"/>
        <v>18332614</v>
      </c>
      <c r="F987" s="501" t="s">
        <v>646</v>
      </c>
    </row>
    <row r="988" spans="1:6" s="353" customFormat="1">
      <c r="A988" s="500">
        <v>44904</v>
      </c>
      <c r="B988" s="152" t="s">
        <v>129</v>
      </c>
      <c r="C988" s="495">
        <v>20000</v>
      </c>
      <c r="D988" s="495"/>
      <c r="E988" s="47">
        <f t="shared" si="24"/>
        <v>18352614</v>
      </c>
      <c r="F988" s="501" t="s">
        <v>611</v>
      </c>
    </row>
    <row r="989" spans="1:6" s="353" customFormat="1">
      <c r="A989" s="500">
        <v>44905</v>
      </c>
      <c r="B989" s="152" t="s">
        <v>129</v>
      </c>
      <c r="C989" s="495">
        <v>10000</v>
      </c>
      <c r="D989" s="495"/>
      <c r="E989" s="47">
        <f t="shared" si="24"/>
        <v>18362614</v>
      </c>
      <c r="F989" s="501" t="s">
        <v>628</v>
      </c>
    </row>
    <row r="990" spans="1:6" s="353" customFormat="1">
      <c r="A990" s="500">
        <v>44905</v>
      </c>
      <c r="B990" s="152" t="s">
        <v>129</v>
      </c>
      <c r="C990" s="495">
        <v>10000</v>
      </c>
      <c r="D990" s="495"/>
      <c r="E990" s="47">
        <f t="shared" si="24"/>
        <v>18372614</v>
      </c>
      <c r="F990" s="501" t="s">
        <v>612</v>
      </c>
    </row>
    <row r="991" spans="1:6" s="353" customFormat="1">
      <c r="A991" s="500">
        <v>44907</v>
      </c>
      <c r="B991" s="152" t="s">
        <v>129</v>
      </c>
      <c r="C991" s="495">
        <v>50000</v>
      </c>
      <c r="D991" s="495"/>
      <c r="E991" s="47">
        <f t="shared" si="24"/>
        <v>18422614</v>
      </c>
      <c r="F991" s="501" t="s">
        <v>618</v>
      </c>
    </row>
    <row r="992" spans="1:6" s="353" customFormat="1">
      <c r="A992" s="500">
        <v>44907</v>
      </c>
      <c r="B992" s="152" t="s">
        <v>129</v>
      </c>
      <c r="C992" s="495">
        <v>30000</v>
      </c>
      <c r="D992" s="495"/>
      <c r="E992" s="47">
        <f t="shared" si="24"/>
        <v>18452614</v>
      </c>
      <c r="F992" s="501" t="s">
        <v>810</v>
      </c>
    </row>
    <row r="993" spans="1:6" s="353" customFormat="1">
      <c r="A993" s="500">
        <v>44907</v>
      </c>
      <c r="B993" s="152" t="s">
        <v>129</v>
      </c>
      <c r="C993" s="495">
        <v>10000</v>
      </c>
      <c r="D993" s="495"/>
      <c r="E993" s="47">
        <f t="shared" si="24"/>
        <v>18462614</v>
      </c>
      <c r="F993" s="501" t="s">
        <v>755</v>
      </c>
    </row>
    <row r="994" spans="1:6" s="353" customFormat="1">
      <c r="A994" s="500">
        <v>44907</v>
      </c>
      <c r="B994" s="152" t="s">
        <v>129</v>
      </c>
      <c r="C994" s="495">
        <v>10000</v>
      </c>
      <c r="D994" s="495"/>
      <c r="E994" s="47">
        <f t="shared" si="24"/>
        <v>18472614</v>
      </c>
      <c r="F994" s="501" t="s">
        <v>621</v>
      </c>
    </row>
    <row r="995" spans="1:6" s="353" customFormat="1">
      <c r="A995" s="500">
        <v>44908</v>
      </c>
      <c r="B995" s="152" t="s">
        <v>129</v>
      </c>
      <c r="C995" s="495">
        <v>10000</v>
      </c>
      <c r="D995" s="495"/>
      <c r="E995" s="47">
        <f t="shared" si="24"/>
        <v>18482614</v>
      </c>
      <c r="F995" s="501" t="s">
        <v>758</v>
      </c>
    </row>
    <row r="996" spans="1:6" s="353" customFormat="1">
      <c r="A996" s="500">
        <v>44909</v>
      </c>
      <c r="B996" s="152" t="s">
        <v>129</v>
      </c>
      <c r="C996" s="495">
        <v>10000</v>
      </c>
      <c r="D996" s="495"/>
      <c r="E996" s="47">
        <f t="shared" si="24"/>
        <v>18492614</v>
      </c>
      <c r="F996" s="501" t="s">
        <v>903</v>
      </c>
    </row>
    <row r="997" spans="1:6" s="353" customFormat="1">
      <c r="A997" s="500">
        <v>44909</v>
      </c>
      <c r="B997" s="152" t="s">
        <v>129</v>
      </c>
      <c r="C997" s="495">
        <v>80000</v>
      </c>
      <c r="D997" s="495"/>
      <c r="E997" s="47">
        <f t="shared" si="24"/>
        <v>18572614</v>
      </c>
      <c r="F997" s="501" t="s">
        <v>611</v>
      </c>
    </row>
    <row r="998" spans="1:6" s="353" customFormat="1">
      <c r="A998" s="500">
        <v>44912</v>
      </c>
      <c r="B998" s="152" t="s">
        <v>129</v>
      </c>
      <c r="C998" s="495">
        <v>4912</v>
      </c>
      <c r="D998" s="495"/>
      <c r="E998" s="47">
        <f t="shared" si="24"/>
        <v>18577526</v>
      </c>
      <c r="F998" s="501" t="s">
        <v>941</v>
      </c>
    </row>
    <row r="999" spans="1:6" s="353" customFormat="1">
      <c r="A999" s="500">
        <v>44914</v>
      </c>
      <c r="B999" s="152" t="s">
        <v>129</v>
      </c>
      <c r="C999" s="495">
        <v>1265000</v>
      </c>
      <c r="D999" s="495"/>
      <c r="E999" s="47">
        <f t="shared" si="24"/>
        <v>19842526</v>
      </c>
      <c r="F999" s="501" t="s">
        <v>611</v>
      </c>
    </row>
    <row r="1000" spans="1:6" s="353" customFormat="1">
      <c r="A1000" s="500">
        <v>44914</v>
      </c>
      <c r="B1000" s="152" t="s">
        <v>129</v>
      </c>
      <c r="C1000" s="495">
        <v>50000</v>
      </c>
      <c r="D1000" s="495"/>
      <c r="E1000" s="47">
        <f t="shared" si="24"/>
        <v>19892526</v>
      </c>
      <c r="F1000" s="501" t="s">
        <v>938</v>
      </c>
    </row>
    <row r="1001" spans="1:6" s="353" customFormat="1">
      <c r="A1001" s="500">
        <v>44915</v>
      </c>
      <c r="B1001" s="152" t="s">
        <v>129</v>
      </c>
      <c r="C1001" s="495">
        <v>20000</v>
      </c>
      <c r="D1001" s="495"/>
      <c r="E1001" s="47">
        <f t="shared" si="24"/>
        <v>19912526</v>
      </c>
      <c r="F1001" s="501" t="s">
        <v>626</v>
      </c>
    </row>
    <row r="1002" spans="1:6" s="353" customFormat="1">
      <c r="A1002" s="500">
        <v>44915</v>
      </c>
      <c r="B1002" s="152" t="s">
        <v>129</v>
      </c>
      <c r="C1002" s="495">
        <v>20000</v>
      </c>
      <c r="D1002" s="495"/>
      <c r="E1002" s="47">
        <f t="shared" si="24"/>
        <v>19932526</v>
      </c>
      <c r="F1002" s="501" t="s">
        <v>627</v>
      </c>
    </row>
    <row r="1003" spans="1:6" s="353" customFormat="1">
      <c r="A1003" s="500">
        <v>44916</v>
      </c>
      <c r="B1003" s="152" t="s">
        <v>129</v>
      </c>
      <c r="C1003" s="495">
        <v>100000</v>
      </c>
      <c r="D1003" s="495"/>
      <c r="E1003" s="47">
        <f t="shared" si="24"/>
        <v>20032526</v>
      </c>
      <c r="F1003" s="501" t="s">
        <v>622</v>
      </c>
    </row>
    <row r="1004" spans="1:6" s="353" customFormat="1">
      <c r="A1004" s="500">
        <v>44916</v>
      </c>
      <c r="B1004" s="152" t="s">
        <v>129</v>
      </c>
      <c r="C1004" s="495">
        <v>30000</v>
      </c>
      <c r="D1004" s="495"/>
      <c r="E1004" s="47">
        <f t="shared" si="24"/>
        <v>20062526</v>
      </c>
      <c r="F1004" s="501" t="s">
        <v>611</v>
      </c>
    </row>
    <row r="1005" spans="1:6" s="353" customFormat="1">
      <c r="A1005" s="500">
        <v>44917</v>
      </c>
      <c r="B1005" s="152" t="s">
        <v>129</v>
      </c>
      <c r="C1005" s="495">
        <v>200000</v>
      </c>
      <c r="D1005" s="495"/>
      <c r="E1005" s="47">
        <f t="shared" si="24"/>
        <v>20262526</v>
      </c>
      <c r="F1005" s="501" t="s">
        <v>611</v>
      </c>
    </row>
    <row r="1006" spans="1:6" s="353" customFormat="1">
      <c r="A1006" s="500">
        <v>44918</v>
      </c>
      <c r="B1006" s="152" t="s">
        <v>129</v>
      </c>
      <c r="C1006" s="495">
        <v>70000</v>
      </c>
      <c r="D1006" s="495"/>
      <c r="E1006" s="47">
        <f t="shared" si="24"/>
        <v>20332526</v>
      </c>
      <c r="F1006" s="501" t="s">
        <v>611</v>
      </c>
    </row>
    <row r="1007" spans="1:6" s="353" customFormat="1">
      <c r="A1007" s="500">
        <v>44919</v>
      </c>
      <c r="B1007" s="152" t="s">
        <v>129</v>
      </c>
      <c r="C1007" s="495">
        <v>30000</v>
      </c>
      <c r="D1007" s="495"/>
      <c r="E1007" s="47">
        <f t="shared" si="24"/>
        <v>20362526</v>
      </c>
      <c r="F1007" s="501" t="s">
        <v>647</v>
      </c>
    </row>
    <row r="1008" spans="1:6" s="353" customFormat="1">
      <c r="A1008" s="500">
        <v>44919</v>
      </c>
      <c r="B1008" s="152" t="s">
        <v>129</v>
      </c>
      <c r="C1008" s="495">
        <v>100000</v>
      </c>
      <c r="D1008" s="495"/>
      <c r="E1008" s="47">
        <f t="shared" si="24"/>
        <v>20462526</v>
      </c>
      <c r="F1008" s="501" t="s">
        <v>937</v>
      </c>
    </row>
    <row r="1009" spans="1:6" s="353" customFormat="1">
      <c r="A1009" s="500">
        <v>44920</v>
      </c>
      <c r="B1009" s="152" t="s">
        <v>129</v>
      </c>
      <c r="C1009" s="495">
        <v>4867</v>
      </c>
      <c r="D1009" s="495"/>
      <c r="E1009" s="47">
        <f t="shared" si="24"/>
        <v>20467393</v>
      </c>
      <c r="F1009" s="501" t="s">
        <v>945</v>
      </c>
    </row>
    <row r="1010" spans="1:6" s="353" customFormat="1">
      <c r="A1010" s="500">
        <v>44921</v>
      </c>
      <c r="B1010" s="152" t="s">
        <v>129</v>
      </c>
      <c r="C1010" s="495">
        <v>30000</v>
      </c>
      <c r="D1010" s="495"/>
      <c r="E1010" s="47">
        <f t="shared" si="24"/>
        <v>20497393</v>
      </c>
      <c r="F1010" s="501" t="s">
        <v>611</v>
      </c>
    </row>
    <row r="1011" spans="1:6" s="353" customFormat="1">
      <c r="A1011" s="500">
        <v>44921</v>
      </c>
      <c r="B1011" s="152" t="s">
        <v>129</v>
      </c>
      <c r="C1011" s="495">
        <v>20000</v>
      </c>
      <c r="D1011" s="495"/>
      <c r="E1011" s="47">
        <f t="shared" si="24"/>
        <v>20517393</v>
      </c>
      <c r="F1011" s="501" t="s">
        <v>644</v>
      </c>
    </row>
    <row r="1012" spans="1:6" s="353" customFormat="1">
      <c r="A1012" s="500">
        <v>44921</v>
      </c>
      <c r="B1012" s="152" t="s">
        <v>129</v>
      </c>
      <c r="C1012" s="495">
        <v>10000</v>
      </c>
      <c r="D1012" s="495"/>
      <c r="E1012" s="47">
        <f t="shared" si="24"/>
        <v>20527393</v>
      </c>
      <c r="F1012" s="501" t="s">
        <v>781</v>
      </c>
    </row>
    <row r="1013" spans="1:6" s="353" customFormat="1">
      <c r="A1013" s="500">
        <v>44921</v>
      </c>
      <c r="B1013" s="152" t="s">
        <v>129</v>
      </c>
      <c r="C1013" s="495">
        <v>10000</v>
      </c>
      <c r="D1013" s="495"/>
      <c r="E1013" s="47">
        <f t="shared" si="24"/>
        <v>20537393</v>
      </c>
      <c r="F1013" s="501" t="s">
        <v>874</v>
      </c>
    </row>
    <row r="1014" spans="1:6" s="353" customFormat="1">
      <c r="A1014" s="500">
        <v>44921</v>
      </c>
      <c r="B1014" s="152" t="s">
        <v>129</v>
      </c>
      <c r="C1014" s="495">
        <v>10000</v>
      </c>
      <c r="D1014" s="495"/>
      <c r="E1014" s="47">
        <f t="shared" si="24"/>
        <v>20547393</v>
      </c>
      <c r="F1014" s="501" t="s">
        <v>780</v>
      </c>
    </row>
    <row r="1015" spans="1:6" s="353" customFormat="1">
      <c r="A1015" s="500">
        <v>44921</v>
      </c>
      <c r="B1015" s="152" t="s">
        <v>129</v>
      </c>
      <c r="C1015" s="495">
        <v>10000</v>
      </c>
      <c r="D1015" s="495"/>
      <c r="E1015" s="47">
        <f t="shared" si="24"/>
        <v>20557393</v>
      </c>
      <c r="F1015" s="501" t="s">
        <v>779</v>
      </c>
    </row>
    <row r="1016" spans="1:6" s="353" customFormat="1">
      <c r="A1016" s="500">
        <v>44921</v>
      </c>
      <c r="B1016" s="152" t="s">
        <v>129</v>
      </c>
      <c r="C1016" s="495">
        <v>10000</v>
      </c>
      <c r="D1016" s="495"/>
      <c r="E1016" s="47">
        <f t="shared" si="24"/>
        <v>20567393</v>
      </c>
      <c r="F1016" s="501" t="s">
        <v>904</v>
      </c>
    </row>
    <row r="1017" spans="1:6" s="353" customFormat="1">
      <c r="A1017" s="500">
        <v>44923</v>
      </c>
      <c r="B1017" s="152" t="s">
        <v>129</v>
      </c>
      <c r="C1017" s="495">
        <v>30000</v>
      </c>
      <c r="D1017" s="495"/>
      <c r="E1017" s="47">
        <f t="shared" si="24"/>
        <v>20597393</v>
      </c>
      <c r="F1017" s="501" t="s">
        <v>685</v>
      </c>
    </row>
    <row r="1018" spans="1:6" s="353" customFormat="1">
      <c r="A1018" s="500">
        <v>44923</v>
      </c>
      <c r="B1018" s="152" t="s">
        <v>129</v>
      </c>
      <c r="C1018" s="495">
        <v>1130000</v>
      </c>
      <c r="D1018" s="495"/>
      <c r="E1018" s="47">
        <f t="shared" si="24"/>
        <v>21727393</v>
      </c>
      <c r="F1018" s="501" t="s">
        <v>611</v>
      </c>
    </row>
    <row r="1019" spans="1:6" s="353" customFormat="1">
      <c r="A1019" s="500">
        <v>44923</v>
      </c>
      <c r="B1019" s="152" t="s">
        <v>129</v>
      </c>
      <c r="C1019" s="495">
        <v>10000</v>
      </c>
      <c r="D1019" s="495"/>
      <c r="E1019" s="47">
        <f t="shared" si="24"/>
        <v>21737393</v>
      </c>
      <c r="F1019" s="501" t="s">
        <v>942</v>
      </c>
    </row>
    <row r="1020" spans="1:6" s="353" customFormat="1">
      <c r="A1020" s="500">
        <v>44923</v>
      </c>
      <c r="B1020" s="152" t="s">
        <v>129</v>
      </c>
      <c r="C1020" s="495">
        <v>500000</v>
      </c>
      <c r="D1020" s="495"/>
      <c r="E1020" s="47">
        <f t="shared" si="24"/>
        <v>22237393</v>
      </c>
      <c r="F1020" s="501" t="s">
        <v>943</v>
      </c>
    </row>
    <row r="1021" spans="1:6" s="353" customFormat="1">
      <c r="A1021" s="500">
        <v>44924</v>
      </c>
      <c r="B1021" s="152" t="s">
        <v>129</v>
      </c>
      <c r="C1021" s="495">
        <v>10000</v>
      </c>
      <c r="D1021" s="495"/>
      <c r="E1021" s="47">
        <f t="shared" si="24"/>
        <v>22247393</v>
      </c>
      <c r="F1021" s="501" t="s">
        <v>629</v>
      </c>
    </row>
    <row r="1022" spans="1:6" s="353" customFormat="1">
      <c r="A1022" s="500">
        <v>44924</v>
      </c>
      <c r="B1022" s="152" t="s">
        <v>129</v>
      </c>
      <c r="C1022" s="495">
        <v>20000</v>
      </c>
      <c r="D1022" s="495"/>
      <c r="E1022" s="47">
        <f t="shared" si="24"/>
        <v>22267393</v>
      </c>
      <c r="F1022" s="501" t="s">
        <v>611</v>
      </c>
    </row>
    <row r="1023" spans="1:6" s="353" customFormat="1">
      <c r="A1023" s="500">
        <v>44925</v>
      </c>
      <c r="B1023" s="152" t="s">
        <v>129</v>
      </c>
      <c r="C1023" s="495">
        <v>100000</v>
      </c>
      <c r="D1023" s="495"/>
      <c r="E1023" s="47">
        <f t="shared" si="24"/>
        <v>22367393</v>
      </c>
      <c r="F1023" s="501" t="s">
        <v>613</v>
      </c>
    </row>
    <row r="1024" spans="1:6" s="353" customFormat="1">
      <c r="A1024" s="500">
        <v>44925</v>
      </c>
      <c r="B1024" s="152" t="s">
        <v>129</v>
      </c>
      <c r="C1024" s="495">
        <v>40000</v>
      </c>
      <c r="D1024" s="495"/>
      <c r="E1024" s="47">
        <f t="shared" si="24"/>
        <v>22407393</v>
      </c>
      <c r="F1024" s="501" t="s">
        <v>611</v>
      </c>
    </row>
    <row r="1025" spans="1:6" s="353" customFormat="1">
      <c r="A1025" s="500">
        <v>44925</v>
      </c>
      <c r="B1025" s="152" t="s">
        <v>129</v>
      </c>
      <c r="C1025" s="495">
        <v>20000</v>
      </c>
      <c r="D1025" s="495"/>
      <c r="E1025" s="47">
        <f t="shared" si="24"/>
        <v>22427393</v>
      </c>
      <c r="F1025" s="501" t="s">
        <v>648</v>
      </c>
    </row>
    <row r="1026" spans="1:6" s="353" customFormat="1">
      <c r="A1026" s="500">
        <v>44926</v>
      </c>
      <c r="B1026" s="152" t="s">
        <v>129</v>
      </c>
      <c r="C1026" s="495">
        <v>200000</v>
      </c>
      <c r="D1026" s="495"/>
      <c r="E1026" s="47">
        <f t="shared" si="24"/>
        <v>22627393</v>
      </c>
      <c r="F1026" s="225" t="s">
        <v>944</v>
      </c>
    </row>
    <row r="1027" spans="1:6" s="353" customFormat="1">
      <c r="A1027" s="500">
        <v>44926</v>
      </c>
      <c r="B1027" s="215" t="s">
        <v>187</v>
      </c>
      <c r="C1027" s="507"/>
      <c r="D1027" s="495">
        <v>43780</v>
      </c>
      <c r="E1027" s="47">
        <f t="shared" si="24"/>
        <v>22583613</v>
      </c>
      <c r="F1027" s="225" t="s">
        <v>946</v>
      </c>
    </row>
    <row r="1028" spans="1:6" s="353" customFormat="1">
      <c r="A1028" s="500"/>
      <c r="B1028" s="496" t="s">
        <v>947</v>
      </c>
      <c r="C1028" s="507">
        <f>SUM(C977:C1027)</f>
        <v>5449779</v>
      </c>
      <c r="D1028" s="507">
        <f>SUM(D977:D1027)</f>
        <v>4837690</v>
      </c>
      <c r="E1028" s="47"/>
      <c r="F1028" s="225"/>
    </row>
    <row r="1029" spans="1:6" ht="17.25" thickBot="1">
      <c r="A1029" s="543"/>
      <c r="B1029" s="28" t="s">
        <v>130</v>
      </c>
      <c r="C1029" s="260">
        <f>SUM(C39+C108+C146+C178+C223+C267+C303+C345+C381+C426+C477+C517+C650+C704+C754+C796+C841)</f>
        <v>107764365</v>
      </c>
      <c r="D1029" s="260">
        <f>SUM(D39+D108+D146+D178+D223+D267+D303+D345+D381+D426+D477+D517+D650+D704+D754+D796+D841)</f>
        <v>124517265</v>
      </c>
      <c r="E1029" s="756"/>
      <c r="F1029" s="29"/>
    </row>
  </sheetData>
  <mergeCells count="1">
    <mergeCell ref="A1:F1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9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86"/>
  <sheetViews>
    <sheetView topLeftCell="A1261" zoomScale="90" zoomScaleNormal="90" workbookViewId="0">
      <selection activeCell="I1266" sqref="I1266"/>
    </sheetView>
  </sheetViews>
  <sheetFormatPr defaultRowHeight="16.5"/>
  <cols>
    <col min="1" max="1" width="9" style="353"/>
    <col min="2" max="2" width="12.5" style="33" customWidth="1"/>
    <col min="3" max="3" width="12.5" style="255" customWidth="1"/>
    <col min="4" max="4" width="14.75" style="36" customWidth="1"/>
    <col min="5" max="5" width="28" style="255" customWidth="1"/>
    <col min="6" max="6" width="14.75" style="256" customWidth="1"/>
    <col min="7" max="7" width="17.25" style="33" customWidth="1"/>
    <col min="8" max="8" width="16.625" customWidth="1"/>
    <col min="9" max="9" width="11.875" style="54" bestFit="1" customWidth="1"/>
    <col min="10" max="10" width="10.875" bestFit="1" customWidth="1"/>
  </cols>
  <sheetData>
    <row r="1" spans="1:12" ht="36" customHeight="1">
      <c r="B1" s="892" t="s">
        <v>69</v>
      </c>
      <c r="C1" s="892"/>
      <c r="D1" s="892"/>
      <c r="E1" s="892"/>
      <c r="F1" s="892"/>
      <c r="G1" s="892"/>
      <c r="H1" s="20"/>
      <c r="I1" s="55"/>
      <c r="J1" s="20"/>
      <c r="K1" s="20"/>
      <c r="L1" s="20"/>
    </row>
    <row r="2" spans="1:12" ht="23.25" customHeight="1" thickBot="1">
      <c r="B2" s="893" t="s">
        <v>284</v>
      </c>
      <c r="C2" s="893"/>
      <c r="D2" s="893"/>
      <c r="E2" s="893"/>
      <c r="F2" s="893"/>
      <c r="G2" s="893"/>
    </row>
    <row r="3" spans="1:12" ht="22.5" customHeight="1" thickBot="1">
      <c r="B3" s="37" t="s">
        <v>70</v>
      </c>
      <c r="C3" s="57" t="s">
        <v>71</v>
      </c>
      <c r="D3" s="146" t="s">
        <v>72</v>
      </c>
      <c r="E3" s="57" t="s">
        <v>73</v>
      </c>
      <c r="F3" s="125" t="s">
        <v>74</v>
      </c>
      <c r="G3" s="39" t="s">
        <v>75</v>
      </c>
    </row>
    <row r="4" spans="1:12" s="226" customFormat="1" hidden="1">
      <c r="A4" s="353"/>
      <c r="B4" s="276">
        <v>43832</v>
      </c>
      <c r="C4" s="272" t="s">
        <v>161</v>
      </c>
      <c r="D4" s="277"/>
      <c r="E4" s="274" t="s">
        <v>158</v>
      </c>
      <c r="F4" s="278">
        <v>90000</v>
      </c>
      <c r="G4" s="280" t="s">
        <v>159</v>
      </c>
      <c r="I4" s="54"/>
    </row>
    <row r="5" spans="1:12" s="226" customFormat="1" hidden="1">
      <c r="A5" s="353"/>
      <c r="B5" s="276">
        <v>43836</v>
      </c>
      <c r="C5" s="272" t="s">
        <v>157</v>
      </c>
      <c r="D5" s="277"/>
      <c r="E5" s="274" t="s">
        <v>158</v>
      </c>
      <c r="F5" s="278">
        <v>100000</v>
      </c>
      <c r="G5" s="280" t="s">
        <v>159</v>
      </c>
      <c r="I5" s="54"/>
    </row>
    <row r="6" spans="1:12" s="226" customFormat="1" hidden="1">
      <c r="A6" s="353"/>
      <c r="B6" s="276">
        <v>43836</v>
      </c>
      <c r="C6" s="272" t="s">
        <v>157</v>
      </c>
      <c r="D6" s="277"/>
      <c r="E6" s="274" t="s">
        <v>158</v>
      </c>
      <c r="F6" s="278">
        <v>30000</v>
      </c>
      <c r="G6" s="280" t="s">
        <v>159</v>
      </c>
      <c r="I6" s="54"/>
    </row>
    <row r="7" spans="1:12" s="226" customFormat="1" hidden="1">
      <c r="A7" s="353"/>
      <c r="B7" s="276">
        <v>43836</v>
      </c>
      <c r="C7" s="272" t="s">
        <v>157</v>
      </c>
      <c r="D7" s="277"/>
      <c r="E7" s="274" t="s">
        <v>158</v>
      </c>
      <c r="F7" s="278">
        <v>10000</v>
      </c>
      <c r="G7" s="280" t="s">
        <v>159</v>
      </c>
      <c r="I7" s="54"/>
    </row>
    <row r="8" spans="1:12" s="226" customFormat="1" hidden="1">
      <c r="A8" s="353"/>
      <c r="B8" s="276">
        <v>43836</v>
      </c>
      <c r="C8" s="272" t="s">
        <v>157</v>
      </c>
      <c r="D8" s="277"/>
      <c r="E8" s="274" t="s">
        <v>158</v>
      </c>
      <c r="F8" s="278">
        <v>270000</v>
      </c>
      <c r="G8" s="280" t="s">
        <v>159</v>
      </c>
      <c r="I8" s="54"/>
    </row>
    <row r="9" spans="1:12" s="226" customFormat="1" hidden="1">
      <c r="A9" s="353"/>
      <c r="B9" s="276">
        <v>43836</v>
      </c>
      <c r="C9" s="272" t="s">
        <v>157</v>
      </c>
      <c r="D9" s="277"/>
      <c r="E9" s="274" t="s">
        <v>158</v>
      </c>
      <c r="F9" s="278">
        <v>400000</v>
      </c>
      <c r="G9" s="280" t="s">
        <v>159</v>
      </c>
      <c r="I9" s="54"/>
    </row>
    <row r="10" spans="1:12" s="226" customFormat="1" hidden="1">
      <c r="A10" s="353"/>
      <c r="B10" s="276">
        <v>43836</v>
      </c>
      <c r="C10" s="272" t="s">
        <v>157</v>
      </c>
      <c r="D10" s="277"/>
      <c r="E10" s="274" t="s">
        <v>158</v>
      </c>
      <c r="F10" s="278">
        <v>1000000</v>
      </c>
      <c r="G10" s="280" t="s">
        <v>159</v>
      </c>
      <c r="I10" s="54"/>
    </row>
    <row r="11" spans="1:12" s="226" customFormat="1" hidden="1">
      <c r="A11" s="353"/>
      <c r="B11" s="276">
        <v>43838</v>
      </c>
      <c r="C11" s="272" t="s">
        <v>157</v>
      </c>
      <c r="D11" s="277"/>
      <c r="E11" s="274" t="s">
        <v>158</v>
      </c>
      <c r="F11" s="278">
        <v>550000</v>
      </c>
      <c r="G11" s="280" t="s">
        <v>159</v>
      </c>
      <c r="I11" s="54"/>
    </row>
    <row r="12" spans="1:12" s="226" customFormat="1" hidden="1">
      <c r="A12" s="353"/>
      <c r="B12" s="276">
        <v>43838</v>
      </c>
      <c r="C12" s="272" t="s">
        <v>157</v>
      </c>
      <c r="D12" s="277"/>
      <c r="E12" s="274" t="s">
        <v>158</v>
      </c>
      <c r="F12" s="278">
        <v>1000000</v>
      </c>
      <c r="G12" s="280" t="s">
        <v>159</v>
      </c>
      <c r="I12" s="54"/>
    </row>
    <row r="13" spans="1:12" s="226" customFormat="1" hidden="1">
      <c r="A13" s="353"/>
      <c r="B13" s="276">
        <v>43839</v>
      </c>
      <c r="C13" s="272" t="s">
        <v>157</v>
      </c>
      <c r="D13" s="277"/>
      <c r="E13" s="274" t="s">
        <v>158</v>
      </c>
      <c r="F13" s="278">
        <v>10000</v>
      </c>
      <c r="G13" s="280" t="s">
        <v>159</v>
      </c>
      <c r="I13" s="54"/>
    </row>
    <row r="14" spans="1:12" s="226" customFormat="1" hidden="1">
      <c r="A14" s="353"/>
      <c r="B14" s="276">
        <v>43839</v>
      </c>
      <c r="C14" s="272" t="s">
        <v>157</v>
      </c>
      <c r="D14" s="277"/>
      <c r="E14" s="274" t="s">
        <v>158</v>
      </c>
      <c r="F14" s="278">
        <v>20000</v>
      </c>
      <c r="G14" s="280" t="s">
        <v>159</v>
      </c>
      <c r="I14" s="54"/>
    </row>
    <row r="15" spans="1:12" s="226" customFormat="1" hidden="1">
      <c r="A15" s="353"/>
      <c r="B15" s="276">
        <v>43840</v>
      </c>
      <c r="C15" s="272" t="s">
        <v>157</v>
      </c>
      <c r="D15" s="277"/>
      <c r="E15" s="274" t="s">
        <v>158</v>
      </c>
      <c r="F15" s="278">
        <v>10000</v>
      </c>
      <c r="G15" s="280" t="s">
        <v>159</v>
      </c>
      <c r="I15" s="54"/>
    </row>
    <row r="16" spans="1:12" s="226" customFormat="1" hidden="1">
      <c r="A16" s="353"/>
      <c r="B16" s="276">
        <v>43840</v>
      </c>
      <c r="C16" s="272" t="s">
        <v>157</v>
      </c>
      <c r="D16" s="277"/>
      <c r="E16" s="274" t="s">
        <v>158</v>
      </c>
      <c r="F16" s="278">
        <v>10000</v>
      </c>
      <c r="G16" s="280" t="s">
        <v>159</v>
      </c>
      <c r="I16" s="54"/>
    </row>
    <row r="17" spans="1:9" s="226" customFormat="1" hidden="1">
      <c r="A17" s="353"/>
      <c r="B17" s="276">
        <v>43840</v>
      </c>
      <c r="C17" s="272" t="s">
        <v>157</v>
      </c>
      <c r="D17" s="277"/>
      <c r="E17" s="274" t="s">
        <v>158</v>
      </c>
      <c r="F17" s="278">
        <v>20000</v>
      </c>
      <c r="G17" s="280" t="s">
        <v>159</v>
      </c>
      <c r="I17" s="54"/>
    </row>
    <row r="18" spans="1:9" s="226" customFormat="1" hidden="1">
      <c r="A18" s="353"/>
      <c r="B18" s="276">
        <v>43843</v>
      </c>
      <c r="C18" s="272" t="s">
        <v>157</v>
      </c>
      <c r="D18" s="277"/>
      <c r="E18" s="274" t="s">
        <v>158</v>
      </c>
      <c r="F18" s="278">
        <v>90000</v>
      </c>
      <c r="G18" s="280" t="s">
        <v>159</v>
      </c>
      <c r="I18" s="54"/>
    </row>
    <row r="19" spans="1:9" s="226" customFormat="1" hidden="1">
      <c r="A19" s="353"/>
      <c r="B19" s="276">
        <v>43844</v>
      </c>
      <c r="C19" s="272" t="s">
        <v>157</v>
      </c>
      <c r="D19" s="277"/>
      <c r="E19" s="274" t="s">
        <v>158</v>
      </c>
      <c r="F19" s="278">
        <v>10000</v>
      </c>
      <c r="G19" s="280" t="s">
        <v>159</v>
      </c>
      <c r="I19" s="54"/>
    </row>
    <row r="20" spans="1:9" s="226" customFormat="1" hidden="1">
      <c r="A20" s="353"/>
      <c r="B20" s="276">
        <v>43845</v>
      </c>
      <c r="C20" s="272" t="s">
        <v>157</v>
      </c>
      <c r="D20" s="277"/>
      <c r="E20" s="274" t="s">
        <v>158</v>
      </c>
      <c r="F20" s="278">
        <v>5000</v>
      </c>
      <c r="G20" s="280" t="s">
        <v>159</v>
      </c>
      <c r="I20" s="54"/>
    </row>
    <row r="21" spans="1:9" s="226" customFormat="1" hidden="1">
      <c r="A21" s="353"/>
      <c r="B21" s="276">
        <v>43846</v>
      </c>
      <c r="C21" s="272" t="s">
        <v>157</v>
      </c>
      <c r="D21" s="277"/>
      <c r="E21" s="274" t="s">
        <v>158</v>
      </c>
      <c r="F21" s="278">
        <v>10000</v>
      </c>
      <c r="G21" s="280" t="s">
        <v>159</v>
      </c>
      <c r="I21" s="54"/>
    </row>
    <row r="22" spans="1:9" s="226" customFormat="1" hidden="1">
      <c r="A22" s="353"/>
      <c r="B22" s="276">
        <v>43847</v>
      </c>
      <c r="C22" s="272" t="s">
        <v>157</v>
      </c>
      <c r="D22" s="277"/>
      <c r="E22" s="274" t="s">
        <v>158</v>
      </c>
      <c r="F22" s="278">
        <v>790000</v>
      </c>
      <c r="G22" s="280" t="s">
        <v>159</v>
      </c>
      <c r="I22" s="54"/>
    </row>
    <row r="23" spans="1:9" s="226" customFormat="1" hidden="1">
      <c r="A23" s="353"/>
      <c r="B23" s="276">
        <v>43850</v>
      </c>
      <c r="C23" s="272" t="s">
        <v>157</v>
      </c>
      <c r="D23" s="277"/>
      <c r="E23" s="274" t="s">
        <v>158</v>
      </c>
      <c r="F23" s="278">
        <v>30000</v>
      </c>
      <c r="G23" s="280" t="s">
        <v>159</v>
      </c>
      <c r="I23" s="54"/>
    </row>
    <row r="24" spans="1:9" s="226" customFormat="1" hidden="1">
      <c r="A24" s="353"/>
      <c r="B24" s="276">
        <v>43850</v>
      </c>
      <c r="C24" s="272" t="s">
        <v>157</v>
      </c>
      <c r="D24" s="277"/>
      <c r="E24" s="274" t="s">
        <v>158</v>
      </c>
      <c r="F24" s="278">
        <v>10000</v>
      </c>
      <c r="G24" s="280" t="s">
        <v>159</v>
      </c>
      <c r="I24" s="54"/>
    </row>
    <row r="25" spans="1:9" s="226" customFormat="1" hidden="1">
      <c r="A25" s="353"/>
      <c r="B25" s="276">
        <v>43850</v>
      </c>
      <c r="C25" s="272" t="s">
        <v>157</v>
      </c>
      <c r="D25" s="277"/>
      <c r="E25" s="274" t="s">
        <v>158</v>
      </c>
      <c r="F25" s="278">
        <v>125000</v>
      </c>
      <c r="G25" s="280" t="s">
        <v>159</v>
      </c>
      <c r="I25" s="54"/>
    </row>
    <row r="26" spans="1:9" s="226" customFormat="1" hidden="1">
      <c r="A26" s="353"/>
      <c r="B26" s="276">
        <v>43850</v>
      </c>
      <c r="C26" s="272" t="s">
        <v>157</v>
      </c>
      <c r="D26" s="277"/>
      <c r="E26" s="274" t="s">
        <v>158</v>
      </c>
      <c r="F26" s="278">
        <v>100000</v>
      </c>
      <c r="G26" s="280" t="s">
        <v>159</v>
      </c>
      <c r="I26" s="54"/>
    </row>
    <row r="27" spans="1:9" s="226" customFormat="1" hidden="1">
      <c r="A27" s="353"/>
      <c r="B27" s="276">
        <v>43852</v>
      </c>
      <c r="C27" s="272" t="s">
        <v>157</v>
      </c>
      <c r="D27" s="277"/>
      <c r="E27" s="274" t="s">
        <v>158</v>
      </c>
      <c r="F27" s="278">
        <v>30000</v>
      </c>
      <c r="G27" s="280" t="s">
        <v>159</v>
      </c>
      <c r="I27" s="54"/>
    </row>
    <row r="28" spans="1:9" s="226" customFormat="1" hidden="1">
      <c r="A28" s="353"/>
      <c r="B28" s="276">
        <v>43852</v>
      </c>
      <c r="C28" s="272" t="s">
        <v>157</v>
      </c>
      <c r="D28" s="277"/>
      <c r="E28" s="274" t="s">
        <v>158</v>
      </c>
      <c r="F28" s="278">
        <v>140000</v>
      </c>
      <c r="G28" s="280" t="s">
        <v>159</v>
      </c>
      <c r="I28" s="54"/>
    </row>
    <row r="29" spans="1:9" s="226" customFormat="1" hidden="1">
      <c r="A29" s="353"/>
      <c r="B29" s="276">
        <v>43853</v>
      </c>
      <c r="C29" s="272" t="s">
        <v>157</v>
      </c>
      <c r="D29" s="277"/>
      <c r="E29" s="274" t="s">
        <v>158</v>
      </c>
      <c r="F29" s="278">
        <v>20000</v>
      </c>
      <c r="G29" s="280" t="s">
        <v>159</v>
      </c>
      <c r="I29" s="54"/>
    </row>
    <row r="30" spans="1:9" s="226" customFormat="1" hidden="1">
      <c r="A30" s="353"/>
      <c r="B30" s="276">
        <v>43857</v>
      </c>
      <c r="C30" s="272" t="s">
        <v>157</v>
      </c>
      <c r="D30" s="277"/>
      <c r="E30" s="274" t="s">
        <v>158</v>
      </c>
      <c r="F30" s="278">
        <v>120000</v>
      </c>
      <c r="G30" s="280" t="s">
        <v>159</v>
      </c>
      <c r="I30" s="54"/>
    </row>
    <row r="31" spans="1:9" s="226" customFormat="1" hidden="1">
      <c r="A31" s="353"/>
      <c r="B31" s="276">
        <v>43858</v>
      </c>
      <c r="C31" s="272" t="s">
        <v>157</v>
      </c>
      <c r="D31" s="277"/>
      <c r="E31" s="274" t="s">
        <v>158</v>
      </c>
      <c r="F31" s="278">
        <v>10000</v>
      </c>
      <c r="G31" s="280" t="s">
        <v>159</v>
      </c>
      <c r="I31" s="54"/>
    </row>
    <row r="32" spans="1:9" s="226" customFormat="1" hidden="1">
      <c r="A32" s="353"/>
      <c r="B32" s="276">
        <v>43858</v>
      </c>
      <c r="C32" s="272" t="s">
        <v>157</v>
      </c>
      <c r="D32" s="277"/>
      <c r="E32" s="274" t="s">
        <v>158</v>
      </c>
      <c r="F32" s="278">
        <v>30000</v>
      </c>
      <c r="G32" s="280" t="s">
        <v>159</v>
      </c>
      <c r="I32" s="54"/>
    </row>
    <row r="33" spans="1:9" s="226" customFormat="1" hidden="1">
      <c r="A33" s="353"/>
      <c r="B33" s="276">
        <v>43859</v>
      </c>
      <c r="C33" s="272" t="s">
        <v>157</v>
      </c>
      <c r="D33" s="277"/>
      <c r="E33" s="274" t="s">
        <v>158</v>
      </c>
      <c r="F33" s="278">
        <v>10000</v>
      </c>
      <c r="G33" s="280" t="s">
        <v>159</v>
      </c>
      <c r="I33" s="54"/>
    </row>
    <row r="34" spans="1:9" s="226" customFormat="1" hidden="1">
      <c r="A34" s="353"/>
      <c r="B34" s="276">
        <v>43859</v>
      </c>
      <c r="C34" s="272" t="s">
        <v>157</v>
      </c>
      <c r="D34" s="277"/>
      <c r="E34" s="274" t="s">
        <v>158</v>
      </c>
      <c r="F34" s="278">
        <v>1500000</v>
      </c>
      <c r="G34" s="280" t="s">
        <v>159</v>
      </c>
      <c r="I34" s="54"/>
    </row>
    <row r="35" spans="1:9" s="226" customFormat="1" hidden="1">
      <c r="A35" s="353"/>
      <c r="B35" s="276">
        <v>43860</v>
      </c>
      <c r="C35" s="272" t="s">
        <v>157</v>
      </c>
      <c r="D35" s="277"/>
      <c r="E35" s="274" t="s">
        <v>158</v>
      </c>
      <c r="F35" s="278">
        <v>1525000</v>
      </c>
      <c r="G35" s="280" t="s">
        <v>159</v>
      </c>
      <c r="I35" s="54"/>
    </row>
    <row r="36" spans="1:9" s="226" customFormat="1" hidden="1">
      <c r="A36" s="353"/>
      <c r="B36" s="276">
        <v>43861</v>
      </c>
      <c r="C36" s="272" t="s">
        <v>157</v>
      </c>
      <c r="D36" s="277"/>
      <c r="E36" s="274" t="s">
        <v>158</v>
      </c>
      <c r="F36" s="278">
        <v>10000</v>
      </c>
      <c r="G36" s="280" t="s">
        <v>159</v>
      </c>
      <c r="I36" s="54"/>
    </row>
    <row r="37" spans="1:9" s="226" customFormat="1" ht="17.25" hidden="1" thickBot="1">
      <c r="A37" s="353"/>
      <c r="B37" s="267">
        <v>43861</v>
      </c>
      <c r="C37" s="221" t="s">
        <v>127</v>
      </c>
      <c r="D37" s="149"/>
      <c r="E37" s="281" t="s">
        <v>128</v>
      </c>
      <c r="F37" s="268">
        <v>50000</v>
      </c>
      <c r="G37" s="271" t="s">
        <v>129</v>
      </c>
      <c r="I37" s="54"/>
    </row>
    <row r="38" spans="1:9" s="226" customFormat="1" hidden="1">
      <c r="A38" s="353"/>
      <c r="B38" s="276">
        <v>43862</v>
      </c>
      <c r="C38" s="272" t="s">
        <v>173</v>
      </c>
      <c r="D38" s="277"/>
      <c r="E38" s="274" t="s">
        <v>174</v>
      </c>
      <c r="F38" s="278">
        <v>10000</v>
      </c>
      <c r="G38" s="280" t="s">
        <v>175</v>
      </c>
      <c r="I38" s="54"/>
    </row>
    <row r="39" spans="1:9" s="226" customFormat="1" hidden="1">
      <c r="A39" s="353"/>
      <c r="B39" s="276">
        <v>43864</v>
      </c>
      <c r="C39" s="272" t="s">
        <v>173</v>
      </c>
      <c r="D39" s="277"/>
      <c r="E39" s="274" t="s">
        <v>174</v>
      </c>
      <c r="F39" s="278">
        <v>40000</v>
      </c>
      <c r="G39" s="280" t="s">
        <v>175</v>
      </c>
      <c r="I39" s="54"/>
    </row>
    <row r="40" spans="1:9" s="226" customFormat="1" hidden="1">
      <c r="A40" s="353"/>
      <c r="B40" s="276">
        <v>43866</v>
      </c>
      <c r="C40" s="272" t="s">
        <v>173</v>
      </c>
      <c r="D40" s="277"/>
      <c r="E40" s="274" t="s">
        <v>174</v>
      </c>
      <c r="F40" s="278">
        <v>100000</v>
      </c>
      <c r="G40" s="280" t="s">
        <v>175</v>
      </c>
      <c r="I40" s="54"/>
    </row>
    <row r="41" spans="1:9" s="226" customFormat="1" hidden="1">
      <c r="A41" s="353"/>
      <c r="B41" s="276">
        <v>43866</v>
      </c>
      <c r="C41" s="272" t="s">
        <v>173</v>
      </c>
      <c r="D41" s="277"/>
      <c r="E41" s="274" t="s">
        <v>174</v>
      </c>
      <c r="F41" s="278">
        <v>30000</v>
      </c>
      <c r="G41" s="280" t="s">
        <v>175</v>
      </c>
      <c r="I41" s="54"/>
    </row>
    <row r="42" spans="1:9" s="226" customFormat="1" hidden="1">
      <c r="A42" s="353"/>
      <c r="B42" s="276">
        <v>43866</v>
      </c>
      <c r="C42" s="272" t="s">
        <v>173</v>
      </c>
      <c r="D42" s="277"/>
      <c r="E42" s="274" t="s">
        <v>174</v>
      </c>
      <c r="F42" s="278">
        <v>280000</v>
      </c>
      <c r="G42" s="280" t="s">
        <v>175</v>
      </c>
      <c r="I42" s="54"/>
    </row>
    <row r="43" spans="1:9" s="226" customFormat="1" hidden="1">
      <c r="A43" s="353"/>
      <c r="B43" s="276">
        <v>43867</v>
      </c>
      <c r="C43" s="272" t="s">
        <v>173</v>
      </c>
      <c r="D43" s="277"/>
      <c r="E43" s="274" t="s">
        <v>174</v>
      </c>
      <c r="F43" s="278">
        <v>10000</v>
      </c>
      <c r="G43" s="280" t="s">
        <v>175</v>
      </c>
      <c r="I43" s="54"/>
    </row>
    <row r="44" spans="1:9" s="226" customFormat="1" hidden="1">
      <c r="A44" s="353"/>
      <c r="B44" s="276">
        <v>43867</v>
      </c>
      <c r="C44" s="272" t="s">
        <v>173</v>
      </c>
      <c r="D44" s="277"/>
      <c r="E44" s="274" t="s">
        <v>174</v>
      </c>
      <c r="F44" s="278">
        <v>40000</v>
      </c>
      <c r="G44" s="280" t="s">
        <v>175</v>
      </c>
      <c r="I44" s="54"/>
    </row>
    <row r="45" spans="1:9" s="226" customFormat="1" hidden="1">
      <c r="A45" s="353"/>
      <c r="B45" s="276">
        <v>43868</v>
      </c>
      <c r="C45" s="272" t="s">
        <v>173</v>
      </c>
      <c r="D45" s="277"/>
      <c r="E45" s="274" t="s">
        <v>174</v>
      </c>
      <c r="F45" s="278">
        <v>20000</v>
      </c>
      <c r="G45" s="280" t="s">
        <v>175</v>
      </c>
      <c r="I45" s="54"/>
    </row>
    <row r="46" spans="1:9" s="226" customFormat="1" hidden="1">
      <c r="A46" s="353"/>
      <c r="B46" s="276">
        <v>43868</v>
      </c>
      <c r="C46" s="272" t="s">
        <v>173</v>
      </c>
      <c r="D46" s="277"/>
      <c r="E46" s="274" t="s">
        <v>174</v>
      </c>
      <c r="F46" s="278">
        <v>490000</v>
      </c>
      <c r="G46" s="280" t="s">
        <v>175</v>
      </c>
      <c r="I46" s="54"/>
    </row>
    <row r="47" spans="1:9" s="226" customFormat="1" hidden="1">
      <c r="A47" s="353"/>
      <c r="B47" s="276">
        <v>43871</v>
      </c>
      <c r="C47" s="272" t="s">
        <v>173</v>
      </c>
      <c r="D47" s="277"/>
      <c r="E47" s="274" t="s">
        <v>174</v>
      </c>
      <c r="F47" s="278">
        <v>10000</v>
      </c>
      <c r="G47" s="280" t="s">
        <v>175</v>
      </c>
      <c r="I47" s="54"/>
    </row>
    <row r="48" spans="1:9" s="226" customFormat="1" hidden="1">
      <c r="A48" s="353"/>
      <c r="B48" s="276">
        <v>43871</v>
      </c>
      <c r="C48" s="272" t="s">
        <v>173</v>
      </c>
      <c r="D48" s="277"/>
      <c r="E48" s="274" t="s">
        <v>174</v>
      </c>
      <c r="F48" s="278">
        <v>20000</v>
      </c>
      <c r="G48" s="280" t="s">
        <v>175</v>
      </c>
      <c r="I48" s="54"/>
    </row>
    <row r="49" spans="1:9" s="226" customFormat="1" hidden="1">
      <c r="A49" s="353"/>
      <c r="B49" s="276">
        <v>43871</v>
      </c>
      <c r="C49" s="272" t="s">
        <v>173</v>
      </c>
      <c r="D49" s="277"/>
      <c r="E49" s="274" t="s">
        <v>174</v>
      </c>
      <c r="F49" s="278">
        <v>10000</v>
      </c>
      <c r="G49" s="280" t="s">
        <v>175</v>
      </c>
      <c r="I49" s="54"/>
    </row>
    <row r="50" spans="1:9" s="226" customFormat="1" hidden="1">
      <c r="A50" s="353"/>
      <c r="B50" s="276">
        <v>43871</v>
      </c>
      <c r="C50" s="272" t="s">
        <v>173</v>
      </c>
      <c r="D50" s="277"/>
      <c r="E50" s="274" t="s">
        <v>174</v>
      </c>
      <c r="F50" s="278">
        <v>50000</v>
      </c>
      <c r="G50" s="280" t="s">
        <v>175</v>
      </c>
      <c r="I50" s="54"/>
    </row>
    <row r="51" spans="1:9" s="226" customFormat="1" hidden="1">
      <c r="A51" s="353"/>
      <c r="B51" s="276">
        <v>43873</v>
      </c>
      <c r="C51" s="272" t="s">
        <v>173</v>
      </c>
      <c r="D51" s="277"/>
      <c r="E51" s="274" t="s">
        <v>174</v>
      </c>
      <c r="F51" s="278">
        <v>500000</v>
      </c>
      <c r="G51" s="280" t="s">
        <v>175</v>
      </c>
      <c r="I51" s="54"/>
    </row>
    <row r="52" spans="1:9" s="226" customFormat="1" hidden="1">
      <c r="A52" s="353"/>
      <c r="B52" s="276">
        <v>43873</v>
      </c>
      <c r="C52" s="272" t="s">
        <v>173</v>
      </c>
      <c r="D52" s="277"/>
      <c r="E52" s="274" t="s">
        <v>174</v>
      </c>
      <c r="F52" s="278">
        <v>100000</v>
      </c>
      <c r="G52" s="280" t="s">
        <v>175</v>
      </c>
      <c r="I52" s="54"/>
    </row>
    <row r="53" spans="1:9" s="226" customFormat="1" hidden="1">
      <c r="A53" s="353"/>
      <c r="B53" s="276">
        <v>43874</v>
      </c>
      <c r="C53" s="272" t="s">
        <v>173</v>
      </c>
      <c r="D53" s="277"/>
      <c r="E53" s="274" t="s">
        <v>174</v>
      </c>
      <c r="F53" s="278">
        <v>10000</v>
      </c>
      <c r="G53" s="280" t="s">
        <v>175</v>
      </c>
      <c r="I53" s="54"/>
    </row>
    <row r="54" spans="1:9" s="226" customFormat="1" hidden="1">
      <c r="A54" s="353"/>
      <c r="B54" s="276">
        <v>43875</v>
      </c>
      <c r="C54" s="272" t="s">
        <v>173</v>
      </c>
      <c r="D54" s="277"/>
      <c r="E54" s="274" t="s">
        <v>174</v>
      </c>
      <c r="F54" s="278">
        <v>5000</v>
      </c>
      <c r="G54" s="280" t="s">
        <v>175</v>
      </c>
      <c r="I54" s="54"/>
    </row>
    <row r="55" spans="1:9" s="226" customFormat="1" hidden="1">
      <c r="A55" s="353"/>
      <c r="B55" s="276">
        <v>43876</v>
      </c>
      <c r="C55" s="272" t="s">
        <v>127</v>
      </c>
      <c r="D55" s="277"/>
      <c r="E55" s="274" t="s">
        <v>128</v>
      </c>
      <c r="F55" s="278">
        <v>810000</v>
      </c>
      <c r="G55" s="280" t="s">
        <v>129</v>
      </c>
      <c r="I55" s="54"/>
    </row>
    <row r="56" spans="1:9" s="226" customFormat="1" hidden="1">
      <c r="A56" s="353"/>
      <c r="B56" s="276">
        <v>43880</v>
      </c>
      <c r="C56" s="272" t="s">
        <v>173</v>
      </c>
      <c r="D56" s="277"/>
      <c r="E56" s="274" t="s">
        <v>174</v>
      </c>
      <c r="F56" s="278">
        <v>910000</v>
      </c>
      <c r="G56" s="280" t="s">
        <v>175</v>
      </c>
      <c r="I56" s="54"/>
    </row>
    <row r="57" spans="1:9" s="226" customFormat="1" hidden="1">
      <c r="A57" s="353"/>
      <c r="B57" s="266">
        <v>43880</v>
      </c>
      <c r="C57" s="220" t="s">
        <v>173</v>
      </c>
      <c r="D57" s="148"/>
      <c r="E57" s="257" t="s">
        <v>174</v>
      </c>
      <c r="F57" s="258">
        <v>100000</v>
      </c>
      <c r="G57" s="259" t="s">
        <v>175</v>
      </c>
      <c r="I57" s="54"/>
    </row>
    <row r="58" spans="1:9" s="226" customFormat="1" hidden="1">
      <c r="A58" s="353"/>
      <c r="B58" s="299">
        <v>43881</v>
      </c>
      <c r="C58" s="220" t="s">
        <v>173</v>
      </c>
      <c r="D58" s="300"/>
      <c r="E58" s="257" t="s">
        <v>174</v>
      </c>
      <c r="F58" s="301">
        <v>30000</v>
      </c>
      <c r="G58" s="259" t="s">
        <v>175</v>
      </c>
      <c r="I58" s="54"/>
    </row>
    <row r="59" spans="1:9" s="226" customFormat="1" hidden="1">
      <c r="A59" s="353"/>
      <c r="B59" s="276">
        <v>43881</v>
      </c>
      <c r="C59" s="220" t="s">
        <v>173</v>
      </c>
      <c r="D59" s="277"/>
      <c r="E59" s="257" t="s">
        <v>174</v>
      </c>
      <c r="F59" s="278">
        <v>10000</v>
      </c>
      <c r="G59" s="259" t="s">
        <v>175</v>
      </c>
      <c r="I59" s="54"/>
    </row>
    <row r="60" spans="1:9" s="226" customFormat="1" hidden="1">
      <c r="A60" s="353"/>
      <c r="B60" s="276">
        <v>43882</v>
      </c>
      <c r="C60" s="220" t="s">
        <v>173</v>
      </c>
      <c r="D60" s="277"/>
      <c r="E60" s="257" t="s">
        <v>174</v>
      </c>
      <c r="F60" s="278">
        <v>20000</v>
      </c>
      <c r="G60" s="259" t="s">
        <v>175</v>
      </c>
      <c r="I60" s="54"/>
    </row>
    <row r="61" spans="1:9" s="226" customFormat="1" hidden="1">
      <c r="A61" s="353"/>
      <c r="B61" s="276">
        <v>43882</v>
      </c>
      <c r="C61" s="220" t="s">
        <v>173</v>
      </c>
      <c r="D61" s="277"/>
      <c r="E61" s="257" t="s">
        <v>174</v>
      </c>
      <c r="F61" s="278">
        <v>5000</v>
      </c>
      <c r="G61" s="259" t="s">
        <v>175</v>
      </c>
      <c r="I61" s="54"/>
    </row>
    <row r="62" spans="1:9" s="226" customFormat="1" hidden="1">
      <c r="A62" s="353"/>
      <c r="B62" s="276">
        <v>43885</v>
      </c>
      <c r="C62" s="220" t="s">
        <v>173</v>
      </c>
      <c r="D62" s="277"/>
      <c r="E62" s="257" t="s">
        <v>174</v>
      </c>
      <c r="F62" s="278">
        <v>130000</v>
      </c>
      <c r="G62" s="259" t="s">
        <v>175</v>
      </c>
      <c r="I62" s="54"/>
    </row>
    <row r="63" spans="1:9" s="226" customFormat="1" hidden="1">
      <c r="A63" s="353"/>
      <c r="B63" s="276">
        <v>43887</v>
      </c>
      <c r="C63" s="220" t="s">
        <v>173</v>
      </c>
      <c r="D63" s="277"/>
      <c r="E63" s="257" t="s">
        <v>174</v>
      </c>
      <c r="F63" s="278">
        <v>10000</v>
      </c>
      <c r="G63" s="259" t="s">
        <v>175</v>
      </c>
      <c r="I63" s="54"/>
    </row>
    <row r="64" spans="1:9" s="226" customFormat="1" hidden="1">
      <c r="A64" s="353"/>
      <c r="B64" s="276">
        <v>43887</v>
      </c>
      <c r="C64" s="220" t="s">
        <v>173</v>
      </c>
      <c r="D64" s="277"/>
      <c r="E64" s="257" t="s">
        <v>174</v>
      </c>
      <c r="F64" s="278">
        <v>40000</v>
      </c>
      <c r="G64" s="259" t="s">
        <v>175</v>
      </c>
      <c r="I64" s="54"/>
    </row>
    <row r="65" spans="1:9" s="226" customFormat="1" hidden="1">
      <c r="A65" s="353"/>
      <c r="B65" s="276">
        <v>43888</v>
      </c>
      <c r="C65" s="220" t="s">
        <v>173</v>
      </c>
      <c r="D65" s="277"/>
      <c r="E65" s="257" t="s">
        <v>174</v>
      </c>
      <c r="F65" s="278">
        <v>1345000</v>
      </c>
      <c r="G65" s="259" t="s">
        <v>175</v>
      </c>
      <c r="I65" s="54"/>
    </row>
    <row r="66" spans="1:9" s="226" customFormat="1" hidden="1">
      <c r="A66" s="353"/>
      <c r="B66" s="276">
        <v>43889</v>
      </c>
      <c r="C66" s="220" t="s">
        <v>173</v>
      </c>
      <c r="D66" s="277"/>
      <c r="E66" s="257" t="s">
        <v>174</v>
      </c>
      <c r="F66" s="278">
        <v>70000</v>
      </c>
      <c r="G66" s="259" t="s">
        <v>175</v>
      </c>
      <c r="I66" s="54"/>
    </row>
    <row r="67" spans="1:9" s="226" customFormat="1" ht="17.25" hidden="1" thickBot="1">
      <c r="A67" s="353"/>
      <c r="B67" s="276">
        <v>43889</v>
      </c>
      <c r="C67" s="272" t="s">
        <v>173</v>
      </c>
      <c r="D67" s="277"/>
      <c r="E67" s="273" t="s">
        <v>174</v>
      </c>
      <c r="F67" s="278">
        <v>45000</v>
      </c>
      <c r="G67" s="280" t="s">
        <v>175</v>
      </c>
      <c r="I67" s="54"/>
    </row>
    <row r="68" spans="1:9" ht="16.5" hidden="1" customHeight="1">
      <c r="B68" s="326">
        <v>43892</v>
      </c>
      <c r="C68" s="321" t="s">
        <v>127</v>
      </c>
      <c r="D68" s="319"/>
      <c r="E68" s="322" t="s">
        <v>128</v>
      </c>
      <c r="F68" s="320">
        <v>10000</v>
      </c>
      <c r="G68" s="287" t="s">
        <v>129</v>
      </c>
    </row>
    <row r="69" spans="1:9" ht="16.5" hidden="1" customHeight="1">
      <c r="B69" s="266">
        <v>43892</v>
      </c>
      <c r="C69" s="220" t="s">
        <v>127</v>
      </c>
      <c r="D69" s="148"/>
      <c r="E69" s="257" t="s">
        <v>128</v>
      </c>
      <c r="F69" s="222">
        <v>10000</v>
      </c>
      <c r="G69" s="259" t="s">
        <v>129</v>
      </c>
    </row>
    <row r="70" spans="1:9" ht="16.5" hidden="1" customHeight="1">
      <c r="B70" s="266">
        <v>43892</v>
      </c>
      <c r="C70" s="220" t="s">
        <v>127</v>
      </c>
      <c r="D70" s="148"/>
      <c r="E70" s="257" t="s">
        <v>128</v>
      </c>
      <c r="F70" s="222">
        <v>65000</v>
      </c>
      <c r="G70" s="259" t="s">
        <v>129</v>
      </c>
    </row>
    <row r="71" spans="1:9" ht="16.5" hidden="1" customHeight="1">
      <c r="B71" s="266">
        <v>43894</v>
      </c>
      <c r="C71" s="220" t="s">
        <v>127</v>
      </c>
      <c r="D71" s="148"/>
      <c r="E71" s="257" t="s">
        <v>128</v>
      </c>
      <c r="F71" s="222">
        <v>360000</v>
      </c>
      <c r="G71" s="259" t="s">
        <v>129</v>
      </c>
    </row>
    <row r="72" spans="1:9" ht="16.5" hidden="1" customHeight="1">
      <c r="B72" s="266">
        <v>43895</v>
      </c>
      <c r="C72" s="220" t="s">
        <v>127</v>
      </c>
      <c r="D72" s="148"/>
      <c r="E72" s="257" t="s">
        <v>128</v>
      </c>
      <c r="F72" s="222">
        <v>100000</v>
      </c>
      <c r="G72" s="259" t="s">
        <v>129</v>
      </c>
    </row>
    <row r="73" spans="1:9" ht="16.5" hidden="1" customHeight="1">
      <c r="B73" s="266">
        <v>43895</v>
      </c>
      <c r="C73" s="220" t="s">
        <v>127</v>
      </c>
      <c r="D73" s="148"/>
      <c r="E73" s="257" t="s">
        <v>128</v>
      </c>
      <c r="F73" s="222">
        <v>30000</v>
      </c>
      <c r="G73" s="259" t="s">
        <v>129</v>
      </c>
    </row>
    <row r="74" spans="1:9" ht="16.5" hidden="1" customHeight="1">
      <c r="B74" s="266">
        <v>43896</v>
      </c>
      <c r="C74" s="220" t="s">
        <v>127</v>
      </c>
      <c r="D74" s="148"/>
      <c r="E74" s="257" t="s">
        <v>128</v>
      </c>
      <c r="F74" s="223">
        <v>10000</v>
      </c>
      <c r="G74" s="259" t="s">
        <v>129</v>
      </c>
    </row>
    <row r="75" spans="1:9" ht="16.5" hidden="1" customHeight="1">
      <c r="B75" s="266">
        <v>43896</v>
      </c>
      <c r="C75" s="220" t="s">
        <v>127</v>
      </c>
      <c r="D75" s="148"/>
      <c r="E75" s="257" t="s">
        <v>128</v>
      </c>
      <c r="F75" s="223">
        <v>40000</v>
      </c>
      <c r="G75" s="259" t="s">
        <v>129</v>
      </c>
    </row>
    <row r="76" spans="1:9" ht="16.5" hidden="1" customHeight="1">
      <c r="B76" s="266">
        <v>43899</v>
      </c>
      <c r="C76" s="220" t="s">
        <v>127</v>
      </c>
      <c r="D76" s="148"/>
      <c r="E76" s="257" t="s">
        <v>128</v>
      </c>
      <c r="F76" s="223">
        <v>520000</v>
      </c>
      <c r="G76" s="259" t="s">
        <v>129</v>
      </c>
    </row>
    <row r="77" spans="1:9" ht="16.5" hidden="1" customHeight="1">
      <c r="B77" s="266">
        <v>43900</v>
      </c>
      <c r="C77" s="220" t="s">
        <v>127</v>
      </c>
      <c r="D77" s="148"/>
      <c r="E77" s="257" t="s">
        <v>128</v>
      </c>
      <c r="F77" s="223">
        <v>10000</v>
      </c>
      <c r="G77" s="259" t="s">
        <v>129</v>
      </c>
    </row>
    <row r="78" spans="1:9" ht="16.5" hidden="1" customHeight="1">
      <c r="B78" s="266">
        <v>43900</v>
      </c>
      <c r="C78" s="220" t="s">
        <v>127</v>
      </c>
      <c r="D78" s="148"/>
      <c r="E78" s="257" t="s">
        <v>128</v>
      </c>
      <c r="F78" s="223">
        <v>20000</v>
      </c>
      <c r="G78" s="259" t="s">
        <v>129</v>
      </c>
    </row>
    <row r="79" spans="1:9" ht="16.5" hidden="1" customHeight="1">
      <c r="B79" s="266">
        <v>43900</v>
      </c>
      <c r="C79" s="220" t="s">
        <v>127</v>
      </c>
      <c r="D79" s="148"/>
      <c r="E79" s="257" t="s">
        <v>128</v>
      </c>
      <c r="F79" s="223">
        <v>20000</v>
      </c>
      <c r="G79" s="259" t="s">
        <v>129</v>
      </c>
    </row>
    <row r="80" spans="1:9" ht="16.5" hidden="1" customHeight="1">
      <c r="B80" s="266">
        <v>43900</v>
      </c>
      <c r="C80" s="220" t="s">
        <v>127</v>
      </c>
      <c r="D80" s="148"/>
      <c r="E80" s="257" t="s">
        <v>128</v>
      </c>
      <c r="F80" s="223">
        <v>20000</v>
      </c>
      <c r="G80" s="259" t="s">
        <v>129</v>
      </c>
    </row>
    <row r="81" spans="2:7" ht="16.5" hidden="1" customHeight="1">
      <c r="B81" s="266">
        <v>43900</v>
      </c>
      <c r="C81" s="220" t="s">
        <v>127</v>
      </c>
      <c r="D81" s="148"/>
      <c r="E81" s="257" t="s">
        <v>128</v>
      </c>
      <c r="F81" s="223">
        <v>10000</v>
      </c>
      <c r="G81" s="259" t="s">
        <v>129</v>
      </c>
    </row>
    <row r="82" spans="2:7" ht="16.5" hidden="1" customHeight="1">
      <c r="B82" s="266">
        <v>43901</v>
      </c>
      <c r="C82" s="220" t="s">
        <v>127</v>
      </c>
      <c r="D82" s="148"/>
      <c r="E82" s="257" t="s">
        <v>128</v>
      </c>
      <c r="F82" s="223">
        <v>30000</v>
      </c>
      <c r="G82" s="259" t="s">
        <v>129</v>
      </c>
    </row>
    <row r="83" spans="2:7" ht="16.5" hidden="1" customHeight="1">
      <c r="B83" s="266">
        <v>43902</v>
      </c>
      <c r="C83" s="220" t="s">
        <v>127</v>
      </c>
      <c r="D83" s="148"/>
      <c r="E83" s="257" t="s">
        <v>128</v>
      </c>
      <c r="F83" s="223">
        <v>100000</v>
      </c>
      <c r="G83" s="259" t="s">
        <v>129</v>
      </c>
    </row>
    <row r="84" spans="2:7" ht="16.5" hidden="1" customHeight="1">
      <c r="B84" s="266">
        <v>43906</v>
      </c>
      <c r="C84" s="220" t="s">
        <v>127</v>
      </c>
      <c r="D84" s="148"/>
      <c r="E84" s="257" t="s">
        <v>128</v>
      </c>
      <c r="F84" s="223">
        <v>10000</v>
      </c>
      <c r="G84" s="259" t="s">
        <v>129</v>
      </c>
    </row>
    <row r="85" spans="2:7" ht="16.5" hidden="1" customHeight="1">
      <c r="B85" s="266">
        <v>43906</v>
      </c>
      <c r="C85" s="220" t="s">
        <v>127</v>
      </c>
      <c r="D85" s="148"/>
      <c r="E85" s="257" t="s">
        <v>128</v>
      </c>
      <c r="F85" s="223">
        <v>5000</v>
      </c>
      <c r="G85" s="259" t="s">
        <v>129</v>
      </c>
    </row>
    <row r="86" spans="2:7" ht="16.5" hidden="1" customHeight="1">
      <c r="B86" s="266">
        <v>43908</v>
      </c>
      <c r="C86" s="220" t="s">
        <v>127</v>
      </c>
      <c r="D86" s="148"/>
      <c r="E86" s="257" t="s">
        <v>128</v>
      </c>
      <c r="F86" s="223">
        <v>885000</v>
      </c>
      <c r="G86" s="259" t="s">
        <v>129</v>
      </c>
    </row>
    <row r="87" spans="2:7" ht="16.5" hidden="1" customHeight="1">
      <c r="B87" s="266">
        <v>43909</v>
      </c>
      <c r="C87" s="220" t="s">
        <v>127</v>
      </c>
      <c r="D87" s="148"/>
      <c r="E87" s="257" t="s">
        <v>128</v>
      </c>
      <c r="F87" s="223">
        <v>10000</v>
      </c>
      <c r="G87" s="259" t="s">
        <v>129</v>
      </c>
    </row>
    <row r="88" spans="2:7" ht="16.5" hidden="1" customHeight="1">
      <c r="B88" s="266">
        <v>43910</v>
      </c>
      <c r="C88" s="220" t="s">
        <v>127</v>
      </c>
      <c r="D88" s="148"/>
      <c r="E88" s="257" t="s">
        <v>128</v>
      </c>
      <c r="F88" s="223">
        <v>30000</v>
      </c>
      <c r="G88" s="259" t="s">
        <v>129</v>
      </c>
    </row>
    <row r="89" spans="2:7" ht="16.5" hidden="1" customHeight="1">
      <c r="B89" s="266">
        <v>43910</v>
      </c>
      <c r="C89" s="220" t="s">
        <v>127</v>
      </c>
      <c r="D89" s="148"/>
      <c r="E89" s="257" t="s">
        <v>128</v>
      </c>
      <c r="F89" s="223">
        <v>10000</v>
      </c>
      <c r="G89" s="259" t="s">
        <v>129</v>
      </c>
    </row>
    <row r="90" spans="2:7" ht="16.5" hidden="1" customHeight="1">
      <c r="B90" s="266">
        <v>43910</v>
      </c>
      <c r="C90" s="220" t="s">
        <v>127</v>
      </c>
      <c r="D90" s="148"/>
      <c r="E90" s="257" t="s">
        <v>128</v>
      </c>
      <c r="F90" s="223">
        <v>10000</v>
      </c>
      <c r="G90" s="259" t="s">
        <v>129</v>
      </c>
    </row>
    <row r="91" spans="2:7" ht="16.5" hidden="1" customHeight="1">
      <c r="B91" s="266">
        <v>43913</v>
      </c>
      <c r="C91" s="220" t="s">
        <v>127</v>
      </c>
      <c r="D91" s="148"/>
      <c r="E91" s="257" t="s">
        <v>128</v>
      </c>
      <c r="F91" s="223">
        <v>100000</v>
      </c>
      <c r="G91" s="259" t="s">
        <v>129</v>
      </c>
    </row>
    <row r="92" spans="2:7" ht="16.5" hidden="1" customHeight="1">
      <c r="B92" s="266">
        <v>43913</v>
      </c>
      <c r="C92" s="220" t="s">
        <v>127</v>
      </c>
      <c r="D92" s="148"/>
      <c r="E92" s="257" t="s">
        <v>128</v>
      </c>
      <c r="F92" s="223">
        <v>140000</v>
      </c>
      <c r="G92" s="259" t="s">
        <v>129</v>
      </c>
    </row>
    <row r="93" spans="2:7" ht="16.5" hidden="1" customHeight="1">
      <c r="B93" s="266">
        <v>43915</v>
      </c>
      <c r="C93" s="220" t="s">
        <v>127</v>
      </c>
      <c r="D93" s="148"/>
      <c r="E93" s="257" t="s">
        <v>128</v>
      </c>
      <c r="F93" s="223">
        <v>50000</v>
      </c>
      <c r="G93" s="259" t="s">
        <v>129</v>
      </c>
    </row>
    <row r="94" spans="2:7" ht="16.5" hidden="1" customHeight="1">
      <c r="B94" s="266">
        <v>43915</v>
      </c>
      <c r="C94" s="220" t="s">
        <v>127</v>
      </c>
      <c r="D94" s="148"/>
      <c r="E94" s="257" t="s">
        <v>128</v>
      </c>
      <c r="F94" s="223">
        <v>2000000</v>
      </c>
      <c r="G94" s="259" t="s">
        <v>129</v>
      </c>
    </row>
    <row r="95" spans="2:7" ht="16.5" hidden="1" customHeight="1">
      <c r="B95" s="266">
        <v>43916</v>
      </c>
      <c r="C95" s="220" t="s">
        <v>127</v>
      </c>
      <c r="D95" s="148"/>
      <c r="E95" s="257" t="s">
        <v>128</v>
      </c>
      <c r="F95" s="222">
        <v>10000</v>
      </c>
      <c r="G95" s="259" t="s">
        <v>129</v>
      </c>
    </row>
    <row r="96" spans="2:7" ht="16.5" hidden="1" customHeight="1">
      <c r="B96" s="266">
        <v>43917</v>
      </c>
      <c r="C96" s="220" t="s">
        <v>127</v>
      </c>
      <c r="D96" s="148"/>
      <c r="E96" s="257" t="s">
        <v>128</v>
      </c>
      <c r="F96" s="222">
        <v>1340000</v>
      </c>
      <c r="G96" s="259" t="s">
        <v>129</v>
      </c>
    </row>
    <row r="97" spans="1:9" ht="16.5" hidden="1" customHeight="1">
      <c r="B97" s="266">
        <v>43920</v>
      </c>
      <c r="C97" s="220" t="s">
        <v>127</v>
      </c>
      <c r="D97" s="148"/>
      <c r="E97" s="257" t="s">
        <v>128</v>
      </c>
      <c r="F97" s="222">
        <v>10000</v>
      </c>
      <c r="G97" s="259" t="s">
        <v>129</v>
      </c>
    </row>
    <row r="98" spans="1:9" ht="16.5" hidden="1" customHeight="1">
      <c r="B98" s="266">
        <v>43920</v>
      </c>
      <c r="C98" s="220" t="s">
        <v>127</v>
      </c>
      <c r="D98" s="148"/>
      <c r="E98" s="257" t="s">
        <v>128</v>
      </c>
      <c r="F98" s="222">
        <v>80000</v>
      </c>
      <c r="G98" s="259" t="s">
        <v>129</v>
      </c>
    </row>
    <row r="99" spans="1:9" ht="16.5" hidden="1" customHeight="1">
      <c r="B99" s="266">
        <v>43921</v>
      </c>
      <c r="C99" s="220" t="s">
        <v>127</v>
      </c>
      <c r="D99" s="148"/>
      <c r="E99" s="257" t="s">
        <v>128</v>
      </c>
      <c r="F99" s="222">
        <v>10000</v>
      </c>
      <c r="G99" s="259" t="s">
        <v>129</v>
      </c>
    </row>
    <row r="100" spans="1:9" ht="16.5" hidden="1" customHeight="1">
      <c r="B100" s="266">
        <v>43921</v>
      </c>
      <c r="C100" s="220" t="s">
        <v>127</v>
      </c>
      <c r="D100" s="148"/>
      <c r="E100" s="257" t="s">
        <v>128</v>
      </c>
      <c r="F100" s="222">
        <v>15000</v>
      </c>
      <c r="G100" s="259" t="s">
        <v>129</v>
      </c>
    </row>
    <row r="101" spans="1:9" ht="17.25" hidden="1" thickBot="1">
      <c r="B101" s="267">
        <v>43921</v>
      </c>
      <c r="C101" s="221" t="s">
        <v>127</v>
      </c>
      <c r="D101" s="149"/>
      <c r="E101" s="269" t="s">
        <v>128</v>
      </c>
      <c r="F101" s="268">
        <v>30000</v>
      </c>
      <c r="G101" s="271" t="s">
        <v>129</v>
      </c>
    </row>
    <row r="102" spans="1:9" hidden="1">
      <c r="B102" s="328">
        <v>43922</v>
      </c>
      <c r="C102" s="261" t="s">
        <v>127</v>
      </c>
      <c r="D102" s="264"/>
      <c r="E102" s="331" t="s">
        <v>128</v>
      </c>
      <c r="F102" s="325">
        <v>20000</v>
      </c>
      <c r="G102" s="270" t="s">
        <v>129</v>
      </c>
    </row>
    <row r="103" spans="1:9" hidden="1">
      <c r="B103" s="216">
        <v>43922</v>
      </c>
      <c r="C103" s="220" t="s">
        <v>127</v>
      </c>
      <c r="D103" s="148"/>
      <c r="E103" s="257" t="s">
        <v>128</v>
      </c>
      <c r="F103" s="222">
        <v>60000</v>
      </c>
      <c r="G103" s="259" t="s">
        <v>129</v>
      </c>
    </row>
    <row r="104" spans="1:9" hidden="1">
      <c r="B104" s="216">
        <v>43923</v>
      </c>
      <c r="C104" s="220" t="s">
        <v>127</v>
      </c>
      <c r="D104" s="148"/>
      <c r="E104" s="257" t="s">
        <v>128</v>
      </c>
      <c r="F104" s="222">
        <v>5000</v>
      </c>
      <c r="G104" s="259" t="s">
        <v>129</v>
      </c>
    </row>
    <row r="105" spans="1:9" hidden="1">
      <c r="B105" s="216">
        <v>43923</v>
      </c>
      <c r="C105" s="220" t="s">
        <v>127</v>
      </c>
      <c r="D105" s="148"/>
      <c r="E105" s="257" t="s">
        <v>128</v>
      </c>
      <c r="F105" s="222">
        <v>10000</v>
      </c>
      <c r="G105" s="259" t="s">
        <v>129</v>
      </c>
    </row>
    <row r="106" spans="1:9" hidden="1">
      <c r="B106" s="216">
        <v>43924</v>
      </c>
      <c r="C106" s="220" t="s">
        <v>127</v>
      </c>
      <c r="D106" s="148"/>
      <c r="E106" s="257" t="s">
        <v>128</v>
      </c>
      <c r="F106" s="222">
        <v>270000</v>
      </c>
      <c r="G106" s="259" t="s">
        <v>129</v>
      </c>
    </row>
    <row r="107" spans="1:9" hidden="1">
      <c r="B107" s="216">
        <v>43927</v>
      </c>
      <c r="C107" s="220" t="s">
        <v>127</v>
      </c>
      <c r="D107" s="148"/>
      <c r="E107" s="257" t="s">
        <v>128</v>
      </c>
      <c r="F107" s="222">
        <v>100000</v>
      </c>
      <c r="G107" s="259" t="s">
        <v>129</v>
      </c>
    </row>
    <row r="108" spans="1:9" hidden="1">
      <c r="B108" s="216">
        <v>43927</v>
      </c>
      <c r="C108" s="220" t="s">
        <v>127</v>
      </c>
      <c r="D108" s="148"/>
      <c r="E108" s="257" t="s">
        <v>128</v>
      </c>
      <c r="F108" s="222">
        <v>30000</v>
      </c>
      <c r="G108" s="259" t="s">
        <v>129</v>
      </c>
    </row>
    <row r="109" spans="1:9" hidden="1">
      <c r="B109" s="216">
        <v>43927</v>
      </c>
      <c r="C109" s="220" t="s">
        <v>127</v>
      </c>
      <c r="D109" s="148"/>
      <c r="E109" s="257" t="s">
        <v>128</v>
      </c>
      <c r="F109" s="222">
        <v>10000</v>
      </c>
      <c r="G109" s="259" t="s">
        <v>129</v>
      </c>
    </row>
    <row r="110" spans="1:9" hidden="1">
      <c r="B110" s="216">
        <v>43929</v>
      </c>
      <c r="C110" s="220" t="s">
        <v>127</v>
      </c>
      <c r="D110" s="148"/>
      <c r="E110" s="257" t="s">
        <v>128</v>
      </c>
      <c r="F110" s="222">
        <v>540000</v>
      </c>
      <c r="G110" s="259" t="s">
        <v>129</v>
      </c>
    </row>
    <row r="111" spans="1:9" s="226" customFormat="1" hidden="1">
      <c r="A111" s="353"/>
      <c r="B111" s="216">
        <v>43929</v>
      </c>
      <c r="C111" s="220" t="s">
        <v>127</v>
      </c>
      <c r="D111" s="148"/>
      <c r="E111" s="257" t="s">
        <v>128</v>
      </c>
      <c r="F111" s="222">
        <v>100000</v>
      </c>
      <c r="G111" s="259" t="s">
        <v>129</v>
      </c>
      <c r="I111" s="54"/>
    </row>
    <row r="112" spans="1:9" hidden="1">
      <c r="B112" s="216">
        <v>43930</v>
      </c>
      <c r="C112" s="220" t="s">
        <v>127</v>
      </c>
      <c r="D112" s="148"/>
      <c r="E112" s="257" t="s">
        <v>128</v>
      </c>
      <c r="F112" s="222">
        <v>20000</v>
      </c>
      <c r="G112" s="259" t="s">
        <v>129</v>
      </c>
    </row>
    <row r="113" spans="2:7" hidden="1">
      <c r="B113" s="216">
        <v>43931</v>
      </c>
      <c r="C113" s="220" t="s">
        <v>127</v>
      </c>
      <c r="D113" s="148"/>
      <c r="E113" s="257" t="s">
        <v>128</v>
      </c>
      <c r="F113" s="222">
        <v>10000</v>
      </c>
      <c r="G113" s="259" t="s">
        <v>129</v>
      </c>
    </row>
    <row r="114" spans="2:7" hidden="1">
      <c r="B114" s="216">
        <v>43931</v>
      </c>
      <c r="C114" s="220" t="s">
        <v>127</v>
      </c>
      <c r="D114" s="148"/>
      <c r="E114" s="257" t="s">
        <v>128</v>
      </c>
      <c r="F114" s="222">
        <v>20000</v>
      </c>
      <c r="G114" s="259" t="s">
        <v>129</v>
      </c>
    </row>
    <row r="115" spans="2:7" hidden="1">
      <c r="B115" s="216">
        <v>43931</v>
      </c>
      <c r="C115" s="220" t="s">
        <v>127</v>
      </c>
      <c r="D115" s="148"/>
      <c r="E115" s="257" t="s">
        <v>128</v>
      </c>
      <c r="F115" s="222">
        <v>10000</v>
      </c>
      <c r="G115" s="259" t="s">
        <v>129</v>
      </c>
    </row>
    <row r="116" spans="2:7" hidden="1">
      <c r="B116" s="216">
        <v>43931</v>
      </c>
      <c r="C116" s="220" t="s">
        <v>127</v>
      </c>
      <c r="D116" s="148"/>
      <c r="E116" s="257" t="s">
        <v>128</v>
      </c>
      <c r="F116" s="222">
        <v>10000</v>
      </c>
      <c r="G116" s="259" t="s">
        <v>129</v>
      </c>
    </row>
    <row r="117" spans="2:7" hidden="1">
      <c r="B117" s="216">
        <v>43934</v>
      </c>
      <c r="C117" s="220" t="s">
        <v>127</v>
      </c>
      <c r="D117" s="148"/>
      <c r="E117" s="257" t="s">
        <v>128</v>
      </c>
      <c r="F117" s="222">
        <v>120000</v>
      </c>
      <c r="G117" s="259" t="s">
        <v>129</v>
      </c>
    </row>
    <row r="118" spans="2:7" hidden="1">
      <c r="B118" s="216">
        <v>43937</v>
      </c>
      <c r="C118" s="220" t="s">
        <v>127</v>
      </c>
      <c r="D118" s="148"/>
      <c r="E118" s="257" t="s">
        <v>128</v>
      </c>
      <c r="F118" s="222">
        <v>5000</v>
      </c>
      <c r="G118" s="259" t="s">
        <v>129</v>
      </c>
    </row>
    <row r="119" spans="2:7" hidden="1">
      <c r="B119" s="216">
        <v>43941</v>
      </c>
      <c r="C119" s="220" t="s">
        <v>127</v>
      </c>
      <c r="D119" s="148"/>
      <c r="E119" s="257" t="s">
        <v>128</v>
      </c>
      <c r="F119" s="222">
        <v>30000</v>
      </c>
      <c r="G119" s="259" t="s">
        <v>129</v>
      </c>
    </row>
    <row r="120" spans="2:7" hidden="1">
      <c r="B120" s="216">
        <v>43941</v>
      </c>
      <c r="C120" s="220" t="s">
        <v>127</v>
      </c>
      <c r="D120" s="148"/>
      <c r="E120" s="257" t="s">
        <v>128</v>
      </c>
      <c r="F120" s="222">
        <v>10000</v>
      </c>
      <c r="G120" s="259" t="s">
        <v>129</v>
      </c>
    </row>
    <row r="121" spans="2:7" hidden="1">
      <c r="B121" s="216">
        <v>43941</v>
      </c>
      <c r="C121" s="220" t="s">
        <v>127</v>
      </c>
      <c r="D121" s="148"/>
      <c r="E121" s="257" t="s">
        <v>128</v>
      </c>
      <c r="F121" s="222">
        <v>915000</v>
      </c>
      <c r="G121" s="259" t="s">
        <v>129</v>
      </c>
    </row>
    <row r="122" spans="2:7" hidden="1">
      <c r="B122" s="216">
        <v>43943</v>
      </c>
      <c r="C122" s="220" t="s">
        <v>127</v>
      </c>
      <c r="D122" s="148"/>
      <c r="E122" s="257" t="s">
        <v>128</v>
      </c>
      <c r="F122" s="222">
        <v>130000</v>
      </c>
      <c r="G122" s="259" t="s">
        <v>129</v>
      </c>
    </row>
    <row r="123" spans="2:7" hidden="1">
      <c r="B123" s="216">
        <v>43943</v>
      </c>
      <c r="C123" s="220" t="s">
        <v>127</v>
      </c>
      <c r="D123" s="148"/>
      <c r="E123" s="257" t="s">
        <v>128</v>
      </c>
      <c r="F123" s="222">
        <v>100000</v>
      </c>
      <c r="G123" s="259" t="s">
        <v>129</v>
      </c>
    </row>
    <row r="124" spans="2:7" hidden="1">
      <c r="B124" s="216">
        <v>43944</v>
      </c>
      <c r="C124" s="220" t="s">
        <v>127</v>
      </c>
      <c r="D124" s="148"/>
      <c r="E124" s="257" t="s">
        <v>128</v>
      </c>
      <c r="F124" s="222">
        <v>20000</v>
      </c>
      <c r="G124" s="259" t="s">
        <v>129</v>
      </c>
    </row>
    <row r="125" spans="2:7" hidden="1">
      <c r="B125" s="216">
        <v>43944</v>
      </c>
      <c r="C125" s="220" t="s">
        <v>127</v>
      </c>
      <c r="D125" s="148"/>
      <c r="E125" s="257" t="s">
        <v>128</v>
      </c>
      <c r="F125" s="222">
        <v>20000</v>
      </c>
      <c r="G125" s="259" t="s">
        <v>129</v>
      </c>
    </row>
    <row r="126" spans="2:7" hidden="1">
      <c r="B126" s="216">
        <v>43945</v>
      </c>
      <c r="C126" s="220" t="s">
        <v>127</v>
      </c>
      <c r="D126" s="148"/>
      <c r="E126" s="257" t="s">
        <v>128</v>
      </c>
      <c r="F126" s="222">
        <v>30000</v>
      </c>
      <c r="G126" s="259" t="s">
        <v>129</v>
      </c>
    </row>
    <row r="127" spans="2:7" hidden="1">
      <c r="B127" s="216">
        <v>43948</v>
      </c>
      <c r="C127" s="220" t="s">
        <v>127</v>
      </c>
      <c r="D127" s="148"/>
      <c r="E127" s="257" t="s">
        <v>128</v>
      </c>
      <c r="F127" s="222">
        <v>10000</v>
      </c>
      <c r="G127" s="259" t="s">
        <v>129</v>
      </c>
    </row>
    <row r="128" spans="2:7" hidden="1">
      <c r="B128" s="216">
        <v>43948</v>
      </c>
      <c r="C128" s="220" t="s">
        <v>127</v>
      </c>
      <c r="D128" s="148"/>
      <c r="E128" s="257" t="s">
        <v>128</v>
      </c>
      <c r="F128" s="222">
        <v>100000</v>
      </c>
      <c r="G128" s="259" t="s">
        <v>129</v>
      </c>
    </row>
    <row r="129" spans="2:7" hidden="1">
      <c r="B129" s="216">
        <v>43948</v>
      </c>
      <c r="C129" s="220" t="s">
        <v>127</v>
      </c>
      <c r="D129" s="148"/>
      <c r="E129" s="257" t="s">
        <v>128</v>
      </c>
      <c r="F129" s="222">
        <v>10000</v>
      </c>
      <c r="G129" s="259" t="s">
        <v>129</v>
      </c>
    </row>
    <row r="130" spans="2:7" hidden="1">
      <c r="B130" s="216">
        <v>43950</v>
      </c>
      <c r="C130" s="220" t="s">
        <v>127</v>
      </c>
      <c r="D130" s="148"/>
      <c r="E130" s="257" t="s">
        <v>128</v>
      </c>
      <c r="F130" s="222">
        <v>10000</v>
      </c>
      <c r="G130" s="259" t="s">
        <v>129</v>
      </c>
    </row>
    <row r="131" spans="2:7" hidden="1">
      <c r="B131" s="216">
        <v>43950</v>
      </c>
      <c r="C131" s="220" t="s">
        <v>127</v>
      </c>
      <c r="D131" s="148"/>
      <c r="E131" s="257" t="s">
        <v>128</v>
      </c>
      <c r="F131" s="222">
        <v>1450000</v>
      </c>
      <c r="G131" s="259" t="s">
        <v>129</v>
      </c>
    </row>
    <row r="132" spans="2:7" ht="17.25" hidden="1" thickBot="1">
      <c r="B132" s="27">
        <v>43950</v>
      </c>
      <c r="C132" s="221" t="s">
        <v>127</v>
      </c>
      <c r="D132" s="149"/>
      <c r="E132" s="269" t="s">
        <v>128</v>
      </c>
      <c r="F132" s="236">
        <v>35000</v>
      </c>
      <c r="G132" s="271" t="s">
        <v>129</v>
      </c>
    </row>
    <row r="133" spans="2:7" hidden="1">
      <c r="B133" s="285">
        <v>43955</v>
      </c>
      <c r="C133" s="340" t="s">
        <v>191</v>
      </c>
      <c r="D133" s="241"/>
      <c r="E133" s="340" t="s">
        <v>192</v>
      </c>
      <c r="F133" s="339">
        <v>10000</v>
      </c>
      <c r="G133" s="270" t="s">
        <v>193</v>
      </c>
    </row>
    <row r="134" spans="2:7" hidden="1">
      <c r="B134" s="285">
        <v>43955</v>
      </c>
      <c r="C134" s="257" t="s">
        <v>191</v>
      </c>
      <c r="D134" s="148"/>
      <c r="E134" s="257" t="s">
        <v>192</v>
      </c>
      <c r="F134" s="282">
        <v>40000</v>
      </c>
      <c r="G134" s="259" t="s">
        <v>193</v>
      </c>
    </row>
    <row r="135" spans="2:7" hidden="1">
      <c r="B135" s="216">
        <v>43957</v>
      </c>
      <c r="C135" s="257" t="s">
        <v>191</v>
      </c>
      <c r="D135" s="148"/>
      <c r="E135" s="257" t="s">
        <v>192</v>
      </c>
      <c r="F135" s="218">
        <v>100000</v>
      </c>
      <c r="G135" s="259" t="s">
        <v>193</v>
      </c>
    </row>
    <row r="136" spans="2:7" hidden="1">
      <c r="B136" s="216">
        <v>43957</v>
      </c>
      <c r="C136" s="257" t="s">
        <v>191</v>
      </c>
      <c r="D136" s="148"/>
      <c r="E136" s="257" t="s">
        <v>192</v>
      </c>
      <c r="F136" s="282">
        <v>10000</v>
      </c>
      <c r="G136" s="259" t="s">
        <v>193</v>
      </c>
    </row>
    <row r="137" spans="2:7" hidden="1">
      <c r="B137" s="216">
        <v>43957</v>
      </c>
      <c r="C137" s="257" t="s">
        <v>191</v>
      </c>
      <c r="D137" s="148"/>
      <c r="E137" s="257" t="s">
        <v>192</v>
      </c>
      <c r="F137" s="282">
        <v>30000</v>
      </c>
      <c r="G137" s="259" t="s">
        <v>193</v>
      </c>
    </row>
    <row r="138" spans="2:7" hidden="1">
      <c r="B138" s="216">
        <v>43957</v>
      </c>
      <c r="C138" s="257" t="s">
        <v>191</v>
      </c>
      <c r="D138" s="148"/>
      <c r="E138" s="257" t="s">
        <v>192</v>
      </c>
      <c r="F138" s="282">
        <v>330000</v>
      </c>
      <c r="G138" s="259" t="s">
        <v>193</v>
      </c>
    </row>
    <row r="139" spans="2:7" hidden="1">
      <c r="B139" s="216">
        <v>43959</v>
      </c>
      <c r="C139" s="257" t="s">
        <v>191</v>
      </c>
      <c r="D139" s="148"/>
      <c r="E139" s="257" t="s">
        <v>192</v>
      </c>
      <c r="F139" s="282">
        <v>20000</v>
      </c>
      <c r="G139" s="259" t="s">
        <v>193</v>
      </c>
    </row>
    <row r="140" spans="2:7" hidden="1">
      <c r="B140" s="216">
        <v>43959</v>
      </c>
      <c r="C140" s="257" t="s">
        <v>191</v>
      </c>
      <c r="D140" s="148"/>
      <c r="E140" s="257" t="s">
        <v>192</v>
      </c>
      <c r="F140" s="282">
        <v>570000</v>
      </c>
      <c r="G140" s="259" t="s">
        <v>193</v>
      </c>
    </row>
    <row r="141" spans="2:7" hidden="1">
      <c r="B141" s="216">
        <v>43962</v>
      </c>
      <c r="C141" s="257" t="s">
        <v>191</v>
      </c>
      <c r="D141" s="148"/>
      <c r="E141" s="257" t="s">
        <v>192</v>
      </c>
      <c r="F141" s="282">
        <v>10000</v>
      </c>
      <c r="G141" s="259" t="s">
        <v>193</v>
      </c>
    </row>
    <row r="142" spans="2:7" hidden="1">
      <c r="B142" s="216">
        <v>43962</v>
      </c>
      <c r="C142" s="257" t="s">
        <v>191</v>
      </c>
      <c r="D142" s="148"/>
      <c r="E142" s="257" t="s">
        <v>192</v>
      </c>
      <c r="F142" s="282">
        <v>10000</v>
      </c>
      <c r="G142" s="259" t="s">
        <v>193</v>
      </c>
    </row>
    <row r="143" spans="2:7" hidden="1">
      <c r="B143" s="216">
        <v>43962</v>
      </c>
      <c r="C143" s="257" t="s">
        <v>191</v>
      </c>
      <c r="D143" s="148"/>
      <c r="E143" s="257" t="s">
        <v>192</v>
      </c>
      <c r="F143" s="282">
        <v>60000</v>
      </c>
      <c r="G143" s="259" t="s">
        <v>193</v>
      </c>
    </row>
    <row r="144" spans="2:7" hidden="1">
      <c r="B144" s="216">
        <v>43964</v>
      </c>
      <c r="C144" s="257" t="s">
        <v>191</v>
      </c>
      <c r="D144" s="148"/>
      <c r="E144" s="257" t="s">
        <v>192</v>
      </c>
      <c r="F144" s="282">
        <v>100000</v>
      </c>
      <c r="G144" s="259" t="s">
        <v>193</v>
      </c>
    </row>
    <row r="145" spans="2:7" hidden="1">
      <c r="B145" s="216">
        <v>43965</v>
      </c>
      <c r="C145" s="257" t="s">
        <v>191</v>
      </c>
      <c r="D145" s="148"/>
      <c r="E145" s="257" t="s">
        <v>192</v>
      </c>
      <c r="F145" s="282">
        <v>5000</v>
      </c>
      <c r="G145" s="259" t="s">
        <v>193</v>
      </c>
    </row>
    <row r="146" spans="2:7" hidden="1">
      <c r="B146" s="216">
        <v>43967</v>
      </c>
      <c r="C146" s="257" t="s">
        <v>191</v>
      </c>
      <c r="D146" s="148"/>
      <c r="E146" s="257" t="s">
        <v>192</v>
      </c>
      <c r="F146" s="282">
        <v>10000</v>
      </c>
      <c r="G146" s="259" t="s">
        <v>193</v>
      </c>
    </row>
    <row r="147" spans="2:7" hidden="1">
      <c r="B147" s="216">
        <v>43969</v>
      </c>
      <c r="C147" s="257" t="s">
        <v>191</v>
      </c>
      <c r="D147" s="148"/>
      <c r="E147" s="257" t="s">
        <v>192</v>
      </c>
      <c r="F147" s="282">
        <v>200000</v>
      </c>
      <c r="G147" s="259" t="s">
        <v>193</v>
      </c>
    </row>
    <row r="148" spans="2:7" hidden="1">
      <c r="B148" s="216">
        <v>43969</v>
      </c>
      <c r="C148" s="257" t="s">
        <v>191</v>
      </c>
      <c r="D148" s="148"/>
      <c r="E148" s="257" t="s">
        <v>192</v>
      </c>
      <c r="F148" s="282">
        <v>1150000</v>
      </c>
      <c r="G148" s="259" t="s">
        <v>193</v>
      </c>
    </row>
    <row r="149" spans="2:7" hidden="1">
      <c r="B149" s="216">
        <v>43970</v>
      </c>
      <c r="C149" s="257" t="s">
        <v>191</v>
      </c>
      <c r="D149" s="148"/>
      <c r="E149" s="257" t="s">
        <v>192</v>
      </c>
      <c r="F149" s="282">
        <v>100000</v>
      </c>
      <c r="G149" s="259" t="s">
        <v>193</v>
      </c>
    </row>
    <row r="150" spans="2:7" hidden="1">
      <c r="B150" s="216">
        <v>43971</v>
      </c>
      <c r="C150" s="257" t="s">
        <v>191</v>
      </c>
      <c r="D150" s="148"/>
      <c r="E150" s="257" t="s">
        <v>192</v>
      </c>
      <c r="F150" s="282">
        <v>30000</v>
      </c>
      <c r="G150" s="259" t="s">
        <v>193</v>
      </c>
    </row>
    <row r="151" spans="2:7" hidden="1">
      <c r="B151" s="216">
        <v>43971</v>
      </c>
      <c r="C151" s="257" t="s">
        <v>191</v>
      </c>
      <c r="D151" s="148"/>
      <c r="E151" s="257" t="s">
        <v>192</v>
      </c>
      <c r="F151" s="282">
        <v>10000</v>
      </c>
      <c r="G151" s="259" t="s">
        <v>193</v>
      </c>
    </row>
    <row r="152" spans="2:7" hidden="1">
      <c r="B152" s="216">
        <v>43971</v>
      </c>
      <c r="C152" s="257" t="s">
        <v>191</v>
      </c>
      <c r="D152" s="148"/>
      <c r="E152" s="257" t="s">
        <v>192</v>
      </c>
      <c r="F152" s="282">
        <v>20000</v>
      </c>
      <c r="G152" s="259" t="s">
        <v>193</v>
      </c>
    </row>
    <row r="153" spans="2:7" hidden="1">
      <c r="B153" s="216">
        <v>43971</v>
      </c>
      <c r="C153" s="257" t="s">
        <v>191</v>
      </c>
      <c r="D153" s="148"/>
      <c r="E153" s="257" t="s">
        <v>192</v>
      </c>
      <c r="F153" s="282">
        <v>20000</v>
      </c>
      <c r="G153" s="259" t="s">
        <v>193</v>
      </c>
    </row>
    <row r="154" spans="2:7" hidden="1">
      <c r="B154" s="216">
        <v>43973</v>
      </c>
      <c r="C154" s="257" t="s">
        <v>191</v>
      </c>
      <c r="D154" s="148"/>
      <c r="E154" s="257" t="s">
        <v>192</v>
      </c>
      <c r="F154" s="282">
        <v>140000</v>
      </c>
      <c r="G154" s="259" t="s">
        <v>193</v>
      </c>
    </row>
    <row r="155" spans="2:7" hidden="1">
      <c r="B155" s="216">
        <v>43976</v>
      </c>
      <c r="C155" s="257" t="s">
        <v>191</v>
      </c>
      <c r="D155" s="148"/>
      <c r="E155" s="257" t="s">
        <v>192</v>
      </c>
      <c r="F155" s="282">
        <v>1500000</v>
      </c>
      <c r="G155" s="259" t="s">
        <v>193</v>
      </c>
    </row>
    <row r="156" spans="2:7" hidden="1">
      <c r="B156" s="216">
        <v>43976</v>
      </c>
      <c r="C156" s="257" t="s">
        <v>191</v>
      </c>
      <c r="D156" s="148"/>
      <c r="E156" s="257" t="s">
        <v>192</v>
      </c>
      <c r="F156" s="282">
        <v>40000</v>
      </c>
      <c r="G156" s="259" t="s">
        <v>193</v>
      </c>
    </row>
    <row r="157" spans="2:7" hidden="1">
      <c r="B157" s="216">
        <v>43976</v>
      </c>
      <c r="C157" s="257" t="s">
        <v>191</v>
      </c>
      <c r="D157" s="148"/>
      <c r="E157" s="257" t="s">
        <v>192</v>
      </c>
      <c r="F157" s="282">
        <v>10000</v>
      </c>
      <c r="G157" s="259" t="s">
        <v>193</v>
      </c>
    </row>
    <row r="158" spans="2:7" hidden="1">
      <c r="B158" s="216">
        <v>43977</v>
      </c>
      <c r="C158" s="257" t="s">
        <v>191</v>
      </c>
      <c r="D158" s="148"/>
      <c r="E158" s="257" t="s">
        <v>192</v>
      </c>
      <c r="F158" s="282">
        <v>10000</v>
      </c>
      <c r="G158" s="259" t="s">
        <v>193</v>
      </c>
    </row>
    <row r="159" spans="2:7" hidden="1">
      <c r="B159" s="216">
        <v>43977</v>
      </c>
      <c r="C159" s="257" t="s">
        <v>191</v>
      </c>
      <c r="D159" s="148"/>
      <c r="E159" s="257" t="s">
        <v>192</v>
      </c>
      <c r="F159" s="282">
        <v>100000</v>
      </c>
      <c r="G159" s="259" t="s">
        <v>193</v>
      </c>
    </row>
    <row r="160" spans="2:7" hidden="1">
      <c r="B160" s="216">
        <v>43978</v>
      </c>
      <c r="C160" s="257" t="s">
        <v>191</v>
      </c>
      <c r="D160" s="148"/>
      <c r="E160" s="257" t="s">
        <v>192</v>
      </c>
      <c r="F160" s="282">
        <v>1400000</v>
      </c>
      <c r="G160" s="259" t="s">
        <v>193</v>
      </c>
    </row>
    <row r="161" spans="2:7" hidden="1">
      <c r="B161" s="216">
        <v>43979</v>
      </c>
      <c r="C161" s="257" t="s">
        <v>191</v>
      </c>
      <c r="D161" s="148"/>
      <c r="E161" s="257" t="s">
        <v>192</v>
      </c>
      <c r="F161" s="282">
        <v>50000</v>
      </c>
      <c r="G161" s="259" t="s">
        <v>193</v>
      </c>
    </row>
    <row r="162" spans="2:7" hidden="1">
      <c r="B162" s="216">
        <v>43979</v>
      </c>
      <c r="C162" s="257" t="s">
        <v>191</v>
      </c>
      <c r="D162" s="148"/>
      <c r="E162" s="257" t="s">
        <v>192</v>
      </c>
      <c r="F162" s="282">
        <v>10000</v>
      </c>
      <c r="G162" s="259" t="s">
        <v>193</v>
      </c>
    </row>
    <row r="163" spans="2:7" hidden="1">
      <c r="B163" s="216">
        <v>43980</v>
      </c>
      <c r="C163" s="257" t="s">
        <v>191</v>
      </c>
      <c r="D163" s="148"/>
      <c r="E163" s="257" t="s">
        <v>192</v>
      </c>
      <c r="F163" s="282">
        <v>10000</v>
      </c>
      <c r="G163" s="259" t="s">
        <v>193</v>
      </c>
    </row>
    <row r="164" spans="2:7" hidden="1">
      <c r="B164" s="216">
        <v>43980</v>
      </c>
      <c r="C164" s="257" t="s">
        <v>191</v>
      </c>
      <c r="D164" s="148"/>
      <c r="E164" s="257" t="s">
        <v>192</v>
      </c>
      <c r="F164" s="282">
        <v>15000</v>
      </c>
      <c r="G164" s="259" t="s">
        <v>193</v>
      </c>
    </row>
    <row r="165" spans="2:7" ht="17.25" hidden="1" thickBot="1">
      <c r="B165" s="53">
        <v>43980</v>
      </c>
      <c r="C165" s="273" t="s">
        <v>191</v>
      </c>
      <c r="D165" s="277"/>
      <c r="E165" s="273" t="s">
        <v>192</v>
      </c>
      <c r="F165" s="289">
        <v>10000</v>
      </c>
      <c r="G165" s="280" t="s">
        <v>193</v>
      </c>
    </row>
    <row r="166" spans="2:7" hidden="1">
      <c r="B166" s="328">
        <v>43983</v>
      </c>
      <c r="C166" s="331" t="s">
        <v>236</v>
      </c>
      <c r="D166" s="264"/>
      <c r="E166" s="331" t="s">
        <v>192</v>
      </c>
      <c r="F166" s="291">
        <v>10000</v>
      </c>
      <c r="G166" s="270" t="s">
        <v>193</v>
      </c>
    </row>
    <row r="167" spans="2:7" hidden="1">
      <c r="B167" s="216">
        <v>43983</v>
      </c>
      <c r="C167" s="257" t="s">
        <v>237</v>
      </c>
      <c r="D167" s="148"/>
      <c r="E167" s="257" t="s">
        <v>192</v>
      </c>
      <c r="F167" s="289">
        <v>30000</v>
      </c>
      <c r="G167" s="259" t="s">
        <v>193</v>
      </c>
    </row>
    <row r="168" spans="2:7" hidden="1">
      <c r="B168" s="216">
        <v>43984</v>
      </c>
      <c r="C168" s="257" t="s">
        <v>237</v>
      </c>
      <c r="D168" s="148"/>
      <c r="E168" s="257" t="s">
        <v>192</v>
      </c>
      <c r="F168" s="289">
        <v>10000</v>
      </c>
      <c r="G168" s="259" t="s">
        <v>193</v>
      </c>
    </row>
    <row r="169" spans="2:7" hidden="1">
      <c r="B169" s="216">
        <v>43985</v>
      </c>
      <c r="C169" s="257" t="s">
        <v>237</v>
      </c>
      <c r="D169" s="148"/>
      <c r="E169" s="257" t="s">
        <v>192</v>
      </c>
      <c r="F169" s="289">
        <v>330000</v>
      </c>
      <c r="G169" s="259" t="s">
        <v>193</v>
      </c>
    </row>
    <row r="170" spans="2:7" hidden="1">
      <c r="B170" s="216">
        <v>43987</v>
      </c>
      <c r="C170" s="257" t="s">
        <v>237</v>
      </c>
      <c r="D170" s="148"/>
      <c r="E170" s="257" t="s">
        <v>192</v>
      </c>
      <c r="F170" s="289">
        <v>100000</v>
      </c>
      <c r="G170" s="259" t="s">
        <v>193</v>
      </c>
    </row>
    <row r="171" spans="2:7" hidden="1">
      <c r="B171" s="216">
        <v>43987</v>
      </c>
      <c r="C171" s="257" t="s">
        <v>237</v>
      </c>
      <c r="D171" s="148"/>
      <c r="E171" s="257" t="s">
        <v>192</v>
      </c>
      <c r="F171" s="289">
        <v>30000</v>
      </c>
      <c r="G171" s="259" t="s">
        <v>193</v>
      </c>
    </row>
    <row r="172" spans="2:7" hidden="1">
      <c r="B172" s="216">
        <v>43990</v>
      </c>
      <c r="C172" s="257" t="s">
        <v>237</v>
      </c>
      <c r="D172" s="148"/>
      <c r="E172" s="257" t="s">
        <v>192</v>
      </c>
      <c r="F172" s="289">
        <v>10000</v>
      </c>
      <c r="G172" s="259" t="s">
        <v>193</v>
      </c>
    </row>
    <row r="173" spans="2:7" hidden="1">
      <c r="B173" s="216">
        <v>43990</v>
      </c>
      <c r="C173" s="257" t="s">
        <v>237</v>
      </c>
      <c r="D173" s="148"/>
      <c r="E173" s="257" t="s">
        <v>192</v>
      </c>
      <c r="F173" s="289">
        <v>560000</v>
      </c>
      <c r="G173" s="259" t="s">
        <v>193</v>
      </c>
    </row>
    <row r="174" spans="2:7" hidden="1">
      <c r="B174" s="216">
        <v>43992</v>
      </c>
      <c r="C174" s="257" t="s">
        <v>237</v>
      </c>
      <c r="D174" s="148"/>
      <c r="E174" s="257" t="s">
        <v>192</v>
      </c>
      <c r="F174" s="289">
        <v>10000</v>
      </c>
      <c r="G174" s="259" t="s">
        <v>193</v>
      </c>
    </row>
    <row r="175" spans="2:7" hidden="1">
      <c r="B175" s="216">
        <v>43992</v>
      </c>
      <c r="C175" s="257" t="s">
        <v>237</v>
      </c>
      <c r="D175" s="148"/>
      <c r="E175" s="257" t="s">
        <v>192</v>
      </c>
      <c r="F175" s="289">
        <v>20000</v>
      </c>
      <c r="G175" s="259" t="s">
        <v>193</v>
      </c>
    </row>
    <row r="176" spans="2:7" hidden="1">
      <c r="B176" s="216">
        <v>43992</v>
      </c>
      <c r="C176" s="257" t="s">
        <v>237</v>
      </c>
      <c r="D176" s="148"/>
      <c r="E176" s="257" t="s">
        <v>192</v>
      </c>
      <c r="F176" s="289">
        <v>10000</v>
      </c>
      <c r="G176" s="259" t="s">
        <v>193</v>
      </c>
    </row>
    <row r="177" spans="2:7" hidden="1">
      <c r="B177" s="216">
        <v>43992</v>
      </c>
      <c r="C177" s="257" t="s">
        <v>237</v>
      </c>
      <c r="D177" s="148"/>
      <c r="E177" s="257" t="s">
        <v>192</v>
      </c>
      <c r="F177" s="289">
        <v>40000</v>
      </c>
      <c r="G177" s="259" t="s">
        <v>193</v>
      </c>
    </row>
    <row r="178" spans="2:7" hidden="1">
      <c r="B178" s="216">
        <v>43994</v>
      </c>
      <c r="C178" s="257" t="s">
        <v>237</v>
      </c>
      <c r="D178" s="148"/>
      <c r="E178" s="257" t="s">
        <v>192</v>
      </c>
      <c r="F178" s="289">
        <v>100000</v>
      </c>
      <c r="G178" s="259" t="s">
        <v>193</v>
      </c>
    </row>
    <row r="179" spans="2:7" hidden="1">
      <c r="B179" s="216">
        <v>43997</v>
      </c>
      <c r="C179" s="257" t="s">
        <v>237</v>
      </c>
      <c r="D179" s="148"/>
      <c r="E179" s="257" t="s">
        <v>192</v>
      </c>
      <c r="F179" s="289">
        <v>25000</v>
      </c>
      <c r="G179" s="259" t="s">
        <v>193</v>
      </c>
    </row>
    <row r="180" spans="2:7" hidden="1">
      <c r="B180" s="216">
        <v>43999</v>
      </c>
      <c r="C180" s="257" t="s">
        <v>237</v>
      </c>
      <c r="D180" s="148"/>
      <c r="E180" s="257" t="s">
        <v>192</v>
      </c>
      <c r="F180" s="289">
        <v>1115000</v>
      </c>
      <c r="G180" s="259" t="s">
        <v>193</v>
      </c>
    </row>
    <row r="181" spans="2:7" hidden="1">
      <c r="B181" s="216">
        <v>44000</v>
      </c>
      <c r="C181" s="257" t="s">
        <v>237</v>
      </c>
      <c r="D181" s="148"/>
      <c r="E181" s="257" t="s">
        <v>192</v>
      </c>
      <c r="F181" s="289">
        <v>10000</v>
      </c>
      <c r="G181" s="259" t="s">
        <v>193</v>
      </c>
    </row>
    <row r="182" spans="2:7" hidden="1">
      <c r="B182" s="216">
        <v>44001</v>
      </c>
      <c r="C182" s="257" t="s">
        <v>237</v>
      </c>
      <c r="D182" s="148"/>
      <c r="E182" s="257" t="s">
        <v>192</v>
      </c>
      <c r="F182" s="289">
        <v>10000</v>
      </c>
      <c r="G182" s="259" t="s">
        <v>193</v>
      </c>
    </row>
    <row r="183" spans="2:7" hidden="1">
      <c r="B183" s="216">
        <v>44002</v>
      </c>
      <c r="C183" s="257" t="s">
        <v>237</v>
      </c>
      <c r="D183" s="148"/>
      <c r="E183" s="257" t="s">
        <v>192</v>
      </c>
      <c r="F183" s="289">
        <v>2204</v>
      </c>
      <c r="G183" s="259" t="s">
        <v>193</v>
      </c>
    </row>
    <row r="184" spans="2:7" hidden="1">
      <c r="B184" s="216">
        <v>44004</v>
      </c>
      <c r="C184" s="257" t="s">
        <v>237</v>
      </c>
      <c r="D184" s="148"/>
      <c r="E184" s="257" t="s">
        <v>192</v>
      </c>
      <c r="F184" s="289">
        <v>30000</v>
      </c>
      <c r="G184" s="259" t="s">
        <v>193</v>
      </c>
    </row>
    <row r="185" spans="2:7" hidden="1">
      <c r="B185" s="216">
        <v>44004</v>
      </c>
      <c r="C185" s="257" t="s">
        <v>237</v>
      </c>
      <c r="D185" s="148"/>
      <c r="E185" s="257" t="s">
        <v>192</v>
      </c>
      <c r="F185" s="289">
        <v>10000</v>
      </c>
      <c r="G185" s="259" t="s">
        <v>193</v>
      </c>
    </row>
    <row r="186" spans="2:7" hidden="1">
      <c r="B186" s="216">
        <v>44005</v>
      </c>
      <c r="C186" s="257" t="s">
        <v>237</v>
      </c>
      <c r="D186" s="148"/>
      <c r="E186" s="257" t="s">
        <v>192</v>
      </c>
      <c r="F186" s="289">
        <v>500000</v>
      </c>
      <c r="G186" s="259" t="s">
        <v>193</v>
      </c>
    </row>
    <row r="187" spans="2:7" hidden="1">
      <c r="B187" s="216">
        <v>44005</v>
      </c>
      <c r="C187" s="257" t="s">
        <v>237</v>
      </c>
      <c r="D187" s="148"/>
      <c r="E187" s="257" t="s">
        <v>192</v>
      </c>
      <c r="F187" s="289">
        <v>100000</v>
      </c>
      <c r="G187" s="259" t="s">
        <v>193</v>
      </c>
    </row>
    <row r="188" spans="2:7" hidden="1">
      <c r="B188" s="216">
        <v>44006</v>
      </c>
      <c r="C188" s="257" t="s">
        <v>237</v>
      </c>
      <c r="D188" s="148"/>
      <c r="E188" s="257" t="s">
        <v>192</v>
      </c>
      <c r="F188" s="289">
        <v>10000</v>
      </c>
      <c r="G188" s="259" t="s">
        <v>193</v>
      </c>
    </row>
    <row r="189" spans="2:7" hidden="1">
      <c r="B189" s="216">
        <v>44006</v>
      </c>
      <c r="C189" s="257" t="s">
        <v>237</v>
      </c>
      <c r="D189" s="148"/>
      <c r="E189" s="257" t="s">
        <v>192</v>
      </c>
      <c r="F189" s="289">
        <v>210000</v>
      </c>
      <c r="G189" s="259" t="s">
        <v>193</v>
      </c>
    </row>
    <row r="190" spans="2:7" hidden="1">
      <c r="B190" s="216">
        <v>44007</v>
      </c>
      <c r="C190" s="257" t="s">
        <v>237</v>
      </c>
      <c r="D190" s="148"/>
      <c r="E190" s="257" t="s">
        <v>192</v>
      </c>
      <c r="F190" s="289">
        <v>10000</v>
      </c>
      <c r="G190" s="259" t="s">
        <v>193</v>
      </c>
    </row>
    <row r="191" spans="2:7" hidden="1">
      <c r="B191" s="216">
        <v>44007</v>
      </c>
      <c r="C191" s="257" t="s">
        <v>237</v>
      </c>
      <c r="D191" s="148"/>
      <c r="E191" s="257" t="s">
        <v>192</v>
      </c>
      <c r="F191" s="289">
        <v>10000</v>
      </c>
      <c r="G191" s="259" t="s">
        <v>193</v>
      </c>
    </row>
    <row r="192" spans="2:7" hidden="1">
      <c r="B192" s="216">
        <v>44010</v>
      </c>
      <c r="C192" s="257" t="s">
        <v>237</v>
      </c>
      <c r="D192" s="277"/>
      <c r="E192" s="257" t="s">
        <v>192</v>
      </c>
      <c r="F192" s="289">
        <v>11939</v>
      </c>
      <c r="G192" s="259" t="s">
        <v>193</v>
      </c>
    </row>
    <row r="193" spans="2:7" hidden="1">
      <c r="B193" s="216">
        <v>44011</v>
      </c>
      <c r="C193" s="257" t="s">
        <v>237</v>
      </c>
      <c r="D193" s="148"/>
      <c r="E193" s="257" t="s">
        <v>192</v>
      </c>
      <c r="F193" s="289">
        <v>10000</v>
      </c>
      <c r="G193" s="259" t="s">
        <v>193</v>
      </c>
    </row>
    <row r="194" spans="2:7" hidden="1">
      <c r="B194" s="216">
        <v>44011</v>
      </c>
      <c r="C194" s="257" t="s">
        <v>237</v>
      </c>
      <c r="D194" s="148"/>
      <c r="E194" s="257" t="s">
        <v>192</v>
      </c>
      <c r="F194" s="289">
        <v>1495000</v>
      </c>
      <c r="G194" s="259" t="s">
        <v>193</v>
      </c>
    </row>
    <row r="195" spans="2:7" hidden="1">
      <c r="B195" s="216">
        <v>44012</v>
      </c>
      <c r="C195" s="257" t="s">
        <v>237</v>
      </c>
      <c r="D195" s="148"/>
      <c r="E195" s="257" t="s">
        <v>192</v>
      </c>
      <c r="F195" s="289">
        <v>10000</v>
      </c>
      <c r="G195" s="259" t="s">
        <v>193</v>
      </c>
    </row>
    <row r="196" spans="2:7" ht="17.25" hidden="1" thickBot="1">
      <c r="B196" s="242">
        <v>44012</v>
      </c>
      <c r="C196" s="378" t="s">
        <v>238</v>
      </c>
      <c r="D196" s="149"/>
      <c r="E196" s="269" t="s">
        <v>192</v>
      </c>
      <c r="F196" s="283">
        <v>45000</v>
      </c>
      <c r="G196" s="271" t="s">
        <v>193</v>
      </c>
    </row>
    <row r="197" spans="2:7" hidden="1">
      <c r="B197" s="266">
        <v>44013</v>
      </c>
      <c r="C197" s="331" t="s">
        <v>250</v>
      </c>
      <c r="D197" s="275"/>
      <c r="E197" s="273" t="s">
        <v>192</v>
      </c>
      <c r="F197" s="289">
        <v>100000</v>
      </c>
      <c r="G197" s="259" t="s">
        <v>193</v>
      </c>
    </row>
    <row r="198" spans="2:7" hidden="1">
      <c r="B198" s="266">
        <v>44013</v>
      </c>
      <c r="C198" s="257" t="s">
        <v>237</v>
      </c>
      <c r="D198" s="148"/>
      <c r="E198" s="257" t="s">
        <v>192</v>
      </c>
      <c r="F198" s="289">
        <v>28900</v>
      </c>
      <c r="G198" s="259" t="s">
        <v>193</v>
      </c>
    </row>
    <row r="199" spans="2:7" hidden="1">
      <c r="B199" s="266">
        <v>44013</v>
      </c>
      <c r="C199" s="257" t="s">
        <v>237</v>
      </c>
      <c r="D199" s="148"/>
      <c r="E199" s="257" t="s">
        <v>192</v>
      </c>
      <c r="F199" s="289">
        <v>10000</v>
      </c>
      <c r="G199" s="259" t="s">
        <v>193</v>
      </c>
    </row>
    <row r="200" spans="2:7" hidden="1">
      <c r="B200" s="266">
        <v>44014</v>
      </c>
      <c r="C200" s="257" t="s">
        <v>237</v>
      </c>
      <c r="D200" s="148"/>
      <c r="E200" s="257" t="s">
        <v>192</v>
      </c>
      <c r="F200" s="289">
        <v>40000</v>
      </c>
      <c r="G200" s="259" t="s">
        <v>193</v>
      </c>
    </row>
    <row r="201" spans="2:7" hidden="1">
      <c r="B201" s="266">
        <v>44015</v>
      </c>
      <c r="C201" s="257" t="s">
        <v>237</v>
      </c>
      <c r="D201" s="148"/>
      <c r="E201" s="257" t="s">
        <v>192</v>
      </c>
      <c r="F201" s="289">
        <v>280000</v>
      </c>
      <c r="G201" s="259" t="s">
        <v>193</v>
      </c>
    </row>
    <row r="202" spans="2:7" hidden="1">
      <c r="B202" s="266">
        <v>44018</v>
      </c>
      <c r="C202" s="257" t="s">
        <v>237</v>
      </c>
      <c r="D202" s="148"/>
      <c r="E202" s="257" t="s">
        <v>192</v>
      </c>
      <c r="F202" s="289">
        <v>100000</v>
      </c>
      <c r="G202" s="259" t="s">
        <v>193</v>
      </c>
    </row>
    <row r="203" spans="2:7" hidden="1">
      <c r="B203" s="266">
        <v>44018</v>
      </c>
      <c r="C203" s="257" t="s">
        <v>237</v>
      </c>
      <c r="D203" s="148"/>
      <c r="E203" s="257" t="s">
        <v>192</v>
      </c>
      <c r="F203" s="289">
        <v>10000</v>
      </c>
      <c r="G203" s="259" t="s">
        <v>193</v>
      </c>
    </row>
    <row r="204" spans="2:7" hidden="1">
      <c r="B204" s="266">
        <v>44018</v>
      </c>
      <c r="C204" s="257" t="s">
        <v>237</v>
      </c>
      <c r="D204" s="148"/>
      <c r="E204" s="257" t="s">
        <v>192</v>
      </c>
      <c r="F204" s="289">
        <v>30000</v>
      </c>
      <c r="G204" s="259" t="s">
        <v>193</v>
      </c>
    </row>
    <row r="205" spans="2:7" hidden="1">
      <c r="B205" s="266">
        <v>44020</v>
      </c>
      <c r="C205" s="257" t="s">
        <v>237</v>
      </c>
      <c r="D205" s="148"/>
      <c r="E205" s="257" t="s">
        <v>192</v>
      </c>
      <c r="F205" s="289">
        <v>560000</v>
      </c>
      <c r="G205" s="259" t="s">
        <v>193</v>
      </c>
    </row>
    <row r="206" spans="2:7" hidden="1">
      <c r="B206" s="266">
        <v>44021</v>
      </c>
      <c r="C206" s="257" t="s">
        <v>237</v>
      </c>
      <c r="D206" s="148"/>
      <c r="E206" s="257" t="s">
        <v>192</v>
      </c>
      <c r="F206" s="289">
        <v>20000</v>
      </c>
      <c r="G206" s="259" t="s">
        <v>193</v>
      </c>
    </row>
    <row r="207" spans="2:7" hidden="1">
      <c r="B207" s="266">
        <v>44022</v>
      </c>
      <c r="C207" s="257" t="s">
        <v>237</v>
      </c>
      <c r="D207" s="148"/>
      <c r="E207" s="257" t="s">
        <v>192</v>
      </c>
      <c r="F207" s="289">
        <v>10000</v>
      </c>
      <c r="G207" s="259" t="s">
        <v>193</v>
      </c>
    </row>
    <row r="208" spans="2:7" hidden="1">
      <c r="B208" s="266">
        <v>44022</v>
      </c>
      <c r="C208" s="257" t="s">
        <v>237</v>
      </c>
      <c r="D208" s="148"/>
      <c r="E208" s="257" t="s">
        <v>192</v>
      </c>
      <c r="F208" s="289">
        <v>20000</v>
      </c>
      <c r="G208" s="259" t="s">
        <v>193</v>
      </c>
    </row>
    <row r="209" spans="2:7" hidden="1">
      <c r="B209" s="266">
        <v>44022</v>
      </c>
      <c r="C209" s="257" t="s">
        <v>237</v>
      </c>
      <c r="D209" s="148"/>
      <c r="E209" s="257" t="s">
        <v>192</v>
      </c>
      <c r="F209" s="289">
        <v>10000</v>
      </c>
      <c r="G209" s="259" t="s">
        <v>193</v>
      </c>
    </row>
    <row r="210" spans="2:7" hidden="1">
      <c r="B210" s="266">
        <v>44022</v>
      </c>
      <c r="C210" s="257" t="s">
        <v>237</v>
      </c>
      <c r="D210" s="148"/>
      <c r="E210" s="257" t="s">
        <v>192</v>
      </c>
      <c r="F210" s="289">
        <v>20000</v>
      </c>
      <c r="G210" s="259" t="s">
        <v>193</v>
      </c>
    </row>
    <row r="211" spans="2:7" hidden="1">
      <c r="B211" s="266">
        <v>44025</v>
      </c>
      <c r="C211" s="257" t="s">
        <v>237</v>
      </c>
      <c r="D211" s="148"/>
      <c r="E211" s="257" t="s">
        <v>192</v>
      </c>
      <c r="F211" s="289">
        <v>120000</v>
      </c>
      <c r="G211" s="259" t="s">
        <v>193</v>
      </c>
    </row>
    <row r="212" spans="2:7" hidden="1">
      <c r="B212" s="266">
        <v>44025</v>
      </c>
      <c r="C212" s="257" t="s">
        <v>237</v>
      </c>
      <c r="D212" s="148"/>
      <c r="E212" s="257" t="s">
        <v>192</v>
      </c>
      <c r="F212" s="289">
        <v>200000</v>
      </c>
      <c r="G212" s="259" t="s">
        <v>193</v>
      </c>
    </row>
    <row r="213" spans="2:7" hidden="1">
      <c r="B213" s="266">
        <v>44025</v>
      </c>
      <c r="C213" s="257" t="s">
        <v>237</v>
      </c>
      <c r="D213" s="148"/>
      <c r="E213" s="257" t="s">
        <v>192</v>
      </c>
      <c r="F213" s="289">
        <v>1000000</v>
      </c>
      <c r="G213" s="259" t="s">
        <v>193</v>
      </c>
    </row>
    <row r="214" spans="2:7" hidden="1">
      <c r="B214" s="266">
        <v>44027</v>
      </c>
      <c r="C214" s="257" t="s">
        <v>237</v>
      </c>
      <c r="D214" s="148"/>
      <c r="E214" s="257" t="s">
        <v>192</v>
      </c>
      <c r="F214" s="289">
        <v>5000</v>
      </c>
      <c r="G214" s="259" t="s">
        <v>193</v>
      </c>
    </row>
    <row r="215" spans="2:7" hidden="1">
      <c r="B215" s="266">
        <v>44027</v>
      </c>
      <c r="C215" s="257" t="s">
        <v>237</v>
      </c>
      <c r="D215" s="148"/>
      <c r="E215" s="257" t="s">
        <v>192</v>
      </c>
      <c r="F215" s="282">
        <v>10000</v>
      </c>
      <c r="G215" s="259" t="s">
        <v>193</v>
      </c>
    </row>
    <row r="216" spans="2:7" hidden="1">
      <c r="B216" s="266">
        <v>44029</v>
      </c>
      <c r="C216" s="257" t="s">
        <v>237</v>
      </c>
      <c r="D216" s="148"/>
      <c r="E216" s="257" t="s">
        <v>192</v>
      </c>
      <c r="F216" s="289">
        <v>1105000</v>
      </c>
      <c r="G216" s="259" t="s">
        <v>193</v>
      </c>
    </row>
    <row r="217" spans="2:7" hidden="1">
      <c r="B217" s="266">
        <v>44032</v>
      </c>
      <c r="C217" s="257" t="s">
        <v>237</v>
      </c>
      <c r="D217" s="148"/>
      <c r="E217" s="257" t="s">
        <v>192</v>
      </c>
      <c r="F217" s="289">
        <v>30000</v>
      </c>
      <c r="G217" s="259" t="s">
        <v>193</v>
      </c>
    </row>
    <row r="218" spans="2:7" hidden="1">
      <c r="B218" s="266">
        <v>44032</v>
      </c>
      <c r="C218" s="257" t="s">
        <v>237</v>
      </c>
      <c r="D218" s="148"/>
      <c r="E218" s="257" t="s">
        <v>192</v>
      </c>
      <c r="F218" s="289">
        <v>10000</v>
      </c>
      <c r="G218" s="259" t="s">
        <v>193</v>
      </c>
    </row>
    <row r="219" spans="2:7" hidden="1">
      <c r="B219" s="266">
        <v>44032</v>
      </c>
      <c r="C219" s="257" t="s">
        <v>237</v>
      </c>
      <c r="D219" s="148"/>
      <c r="E219" s="257" t="s">
        <v>192</v>
      </c>
      <c r="F219" s="289">
        <v>30000</v>
      </c>
      <c r="G219" s="259" t="s">
        <v>193</v>
      </c>
    </row>
    <row r="220" spans="2:7" hidden="1">
      <c r="B220" s="266">
        <v>44032</v>
      </c>
      <c r="C220" s="257" t="s">
        <v>237</v>
      </c>
      <c r="D220" s="148"/>
      <c r="E220" s="257" t="s">
        <v>192</v>
      </c>
      <c r="F220" s="289">
        <v>10000</v>
      </c>
      <c r="G220" s="259" t="s">
        <v>193</v>
      </c>
    </row>
    <row r="221" spans="2:7" hidden="1">
      <c r="B221" s="266">
        <v>44034</v>
      </c>
      <c r="C221" s="257" t="s">
        <v>237</v>
      </c>
      <c r="D221" s="148"/>
      <c r="E221" s="257" t="s">
        <v>192</v>
      </c>
      <c r="F221" s="289">
        <v>100000</v>
      </c>
      <c r="G221" s="259" t="s">
        <v>193</v>
      </c>
    </row>
    <row r="222" spans="2:7" hidden="1">
      <c r="B222" s="266">
        <v>44034</v>
      </c>
      <c r="C222" s="257" t="s">
        <v>237</v>
      </c>
      <c r="D222" s="148"/>
      <c r="E222" s="257" t="s">
        <v>192</v>
      </c>
      <c r="F222" s="289">
        <v>10000</v>
      </c>
      <c r="G222" s="259" t="s">
        <v>193</v>
      </c>
    </row>
    <row r="223" spans="2:7" hidden="1">
      <c r="B223" s="266">
        <v>44034</v>
      </c>
      <c r="C223" s="257" t="s">
        <v>237</v>
      </c>
      <c r="D223" s="148"/>
      <c r="E223" s="257" t="s">
        <v>192</v>
      </c>
      <c r="F223" s="289">
        <v>160000</v>
      </c>
      <c r="G223" s="259" t="s">
        <v>193</v>
      </c>
    </row>
    <row r="224" spans="2:7" hidden="1">
      <c r="B224" s="266">
        <v>44035</v>
      </c>
      <c r="C224" s="257" t="s">
        <v>237</v>
      </c>
      <c r="D224" s="148"/>
      <c r="E224" s="257" t="s">
        <v>192</v>
      </c>
      <c r="F224" s="289">
        <v>300000</v>
      </c>
      <c r="G224" s="259" t="s">
        <v>193</v>
      </c>
    </row>
    <row r="225" spans="2:7" hidden="1">
      <c r="B225" s="266">
        <v>44035</v>
      </c>
      <c r="C225" s="257" t="s">
        <v>237</v>
      </c>
      <c r="D225" s="148"/>
      <c r="E225" s="257" t="s">
        <v>192</v>
      </c>
      <c r="F225" s="289">
        <v>30000</v>
      </c>
      <c r="G225" s="259" t="s">
        <v>193</v>
      </c>
    </row>
    <row r="226" spans="2:7" hidden="1">
      <c r="B226" s="266">
        <v>44036</v>
      </c>
      <c r="C226" s="257" t="s">
        <v>237</v>
      </c>
      <c r="D226" s="148"/>
      <c r="E226" s="257" t="s">
        <v>192</v>
      </c>
      <c r="F226" s="289">
        <v>30000</v>
      </c>
      <c r="G226" s="259" t="s">
        <v>193</v>
      </c>
    </row>
    <row r="227" spans="2:7" hidden="1">
      <c r="B227" s="266">
        <v>44036</v>
      </c>
      <c r="C227" s="257" t="s">
        <v>237</v>
      </c>
      <c r="D227" s="148"/>
      <c r="E227" s="257" t="s">
        <v>192</v>
      </c>
      <c r="F227" s="289">
        <v>10000</v>
      </c>
      <c r="G227" s="259" t="s">
        <v>193</v>
      </c>
    </row>
    <row r="228" spans="2:7" hidden="1">
      <c r="B228" s="216">
        <v>44038</v>
      </c>
      <c r="C228" s="257" t="s">
        <v>237</v>
      </c>
      <c r="D228" s="148"/>
      <c r="E228" s="257" t="s">
        <v>192</v>
      </c>
      <c r="F228" s="282">
        <v>100000</v>
      </c>
      <c r="G228" s="259" t="s">
        <v>193</v>
      </c>
    </row>
    <row r="229" spans="2:7" hidden="1">
      <c r="B229" s="216">
        <v>44039</v>
      </c>
      <c r="C229" s="257" t="s">
        <v>237</v>
      </c>
      <c r="D229" s="148"/>
      <c r="E229" s="257" t="s">
        <v>192</v>
      </c>
      <c r="F229" s="289">
        <v>10000</v>
      </c>
      <c r="G229" s="259" t="s">
        <v>193</v>
      </c>
    </row>
    <row r="230" spans="2:7" hidden="1">
      <c r="B230" s="216">
        <v>44040</v>
      </c>
      <c r="C230" s="257" t="s">
        <v>237</v>
      </c>
      <c r="D230" s="148"/>
      <c r="E230" s="257" t="s">
        <v>192</v>
      </c>
      <c r="F230" s="289">
        <v>275000</v>
      </c>
      <c r="G230" s="259" t="s">
        <v>193</v>
      </c>
    </row>
    <row r="231" spans="2:7" hidden="1">
      <c r="B231" s="216">
        <v>44040</v>
      </c>
      <c r="C231" s="257" t="s">
        <v>237</v>
      </c>
      <c r="D231" s="148"/>
      <c r="E231" s="257" t="s">
        <v>192</v>
      </c>
      <c r="F231" s="289">
        <v>100000</v>
      </c>
      <c r="G231" s="259" t="s">
        <v>193</v>
      </c>
    </row>
    <row r="232" spans="2:7" hidden="1">
      <c r="B232" s="216">
        <v>44041</v>
      </c>
      <c r="C232" s="257" t="s">
        <v>237</v>
      </c>
      <c r="D232" s="148"/>
      <c r="E232" s="257" t="s">
        <v>192</v>
      </c>
      <c r="F232" s="289">
        <v>10000</v>
      </c>
      <c r="G232" s="259" t="s">
        <v>193</v>
      </c>
    </row>
    <row r="233" spans="2:7" hidden="1">
      <c r="B233" s="216">
        <v>44041</v>
      </c>
      <c r="C233" s="257" t="s">
        <v>237</v>
      </c>
      <c r="D233" s="148"/>
      <c r="E233" s="257" t="s">
        <v>192</v>
      </c>
      <c r="F233" s="289">
        <v>1450000</v>
      </c>
      <c r="G233" s="259" t="s">
        <v>193</v>
      </c>
    </row>
    <row r="234" spans="2:7" hidden="1">
      <c r="B234" s="216">
        <v>44042</v>
      </c>
      <c r="C234" s="257" t="s">
        <v>237</v>
      </c>
      <c r="D234" s="148"/>
      <c r="E234" s="257" t="s">
        <v>192</v>
      </c>
      <c r="F234" s="289">
        <v>10000</v>
      </c>
      <c r="G234" s="259" t="s">
        <v>193</v>
      </c>
    </row>
    <row r="235" spans="2:7" hidden="1">
      <c r="B235" s="216">
        <v>44043</v>
      </c>
      <c r="C235" s="257" t="s">
        <v>237</v>
      </c>
      <c r="D235" s="148"/>
      <c r="E235" s="257" t="s">
        <v>192</v>
      </c>
      <c r="F235" s="289">
        <v>10000</v>
      </c>
      <c r="G235" s="259" t="s">
        <v>193</v>
      </c>
    </row>
    <row r="236" spans="2:7" hidden="1">
      <c r="B236" s="216">
        <v>44043</v>
      </c>
      <c r="C236" s="257" t="s">
        <v>237</v>
      </c>
      <c r="D236" s="148"/>
      <c r="E236" s="257" t="s">
        <v>192</v>
      </c>
      <c r="F236" s="289">
        <v>50000</v>
      </c>
      <c r="G236" s="259" t="s">
        <v>193</v>
      </c>
    </row>
    <row r="237" spans="2:7" ht="17.25" hidden="1" thickBot="1">
      <c r="B237" s="27">
        <v>44043</v>
      </c>
      <c r="C237" s="269" t="s">
        <v>237</v>
      </c>
      <c r="D237" s="402"/>
      <c r="E237" s="269" t="s">
        <v>192</v>
      </c>
      <c r="F237" s="283">
        <v>25000</v>
      </c>
      <c r="G237" s="271" t="s">
        <v>193</v>
      </c>
    </row>
    <row r="238" spans="2:7" hidden="1">
      <c r="B238" s="216">
        <v>44046</v>
      </c>
      <c r="C238" s="257" t="s">
        <v>237</v>
      </c>
      <c r="D238" s="148"/>
      <c r="E238" s="257" t="s">
        <v>192</v>
      </c>
      <c r="F238" s="289">
        <v>50000</v>
      </c>
      <c r="G238" s="259" t="s">
        <v>129</v>
      </c>
    </row>
    <row r="239" spans="2:7" hidden="1">
      <c r="B239" s="53">
        <v>44048</v>
      </c>
      <c r="C239" s="257" t="s">
        <v>237</v>
      </c>
      <c r="D239" s="148"/>
      <c r="E239" s="257" t="s">
        <v>192</v>
      </c>
      <c r="F239" s="289">
        <v>100000</v>
      </c>
      <c r="G239" s="259" t="s">
        <v>129</v>
      </c>
    </row>
    <row r="240" spans="2:7" hidden="1">
      <c r="B240" s="53">
        <v>44048</v>
      </c>
      <c r="C240" s="257" t="s">
        <v>237</v>
      </c>
      <c r="D240" s="148"/>
      <c r="E240" s="257" t="s">
        <v>192</v>
      </c>
      <c r="F240" s="289">
        <v>30000</v>
      </c>
      <c r="G240" s="259" t="s">
        <v>129</v>
      </c>
    </row>
    <row r="241" spans="2:7" hidden="1">
      <c r="B241" s="53">
        <v>44048</v>
      </c>
      <c r="C241" s="257" t="s">
        <v>237</v>
      </c>
      <c r="D241" s="148"/>
      <c r="E241" s="257" t="s">
        <v>192</v>
      </c>
      <c r="F241" s="289">
        <v>270000</v>
      </c>
      <c r="G241" s="259" t="s">
        <v>129</v>
      </c>
    </row>
    <row r="242" spans="2:7" hidden="1">
      <c r="B242" s="53">
        <v>44049</v>
      </c>
      <c r="C242" s="257" t="s">
        <v>237</v>
      </c>
      <c r="D242" s="148"/>
      <c r="E242" s="257" t="s">
        <v>192</v>
      </c>
      <c r="F242" s="289">
        <v>10000</v>
      </c>
      <c r="G242" s="259" t="s">
        <v>129</v>
      </c>
    </row>
    <row r="243" spans="2:7" hidden="1">
      <c r="B243" s="53">
        <v>44049</v>
      </c>
      <c r="C243" s="257" t="s">
        <v>237</v>
      </c>
      <c r="D243" s="148"/>
      <c r="E243" s="257" t="s">
        <v>192</v>
      </c>
      <c r="F243" s="289">
        <v>40000</v>
      </c>
      <c r="G243" s="259" t="s">
        <v>129</v>
      </c>
    </row>
    <row r="244" spans="2:7" hidden="1">
      <c r="B244" s="53">
        <v>44050</v>
      </c>
      <c r="C244" s="257" t="s">
        <v>237</v>
      </c>
      <c r="D244" s="148"/>
      <c r="E244" s="257" t="s">
        <v>192</v>
      </c>
      <c r="F244" s="289">
        <v>530000</v>
      </c>
      <c r="G244" s="259" t="s">
        <v>129</v>
      </c>
    </row>
    <row r="245" spans="2:7" hidden="1">
      <c r="B245" s="53">
        <v>44053</v>
      </c>
      <c r="C245" s="257" t="s">
        <v>237</v>
      </c>
      <c r="D245" s="148"/>
      <c r="E245" s="257" t="s">
        <v>192</v>
      </c>
      <c r="F245" s="289">
        <v>10000</v>
      </c>
      <c r="G245" s="259" t="s">
        <v>129</v>
      </c>
    </row>
    <row r="246" spans="2:7" hidden="1">
      <c r="B246" s="53">
        <v>44053</v>
      </c>
      <c r="C246" s="257" t="s">
        <v>237</v>
      </c>
      <c r="D246" s="148"/>
      <c r="E246" s="257" t="s">
        <v>192</v>
      </c>
      <c r="F246" s="289">
        <v>20000</v>
      </c>
      <c r="G246" s="259" t="s">
        <v>129</v>
      </c>
    </row>
    <row r="247" spans="2:7" hidden="1">
      <c r="B247" s="53">
        <v>44053</v>
      </c>
      <c r="C247" s="257" t="s">
        <v>237</v>
      </c>
      <c r="D247" s="148"/>
      <c r="E247" s="257" t="s">
        <v>192</v>
      </c>
      <c r="F247" s="289">
        <v>10000</v>
      </c>
      <c r="G247" s="259" t="s">
        <v>129</v>
      </c>
    </row>
    <row r="248" spans="2:7" hidden="1">
      <c r="B248" s="53">
        <v>44053</v>
      </c>
      <c r="C248" s="257" t="s">
        <v>237</v>
      </c>
      <c r="D248" s="148"/>
      <c r="E248" s="257" t="s">
        <v>192</v>
      </c>
      <c r="F248" s="289">
        <v>40000</v>
      </c>
      <c r="G248" s="259" t="s">
        <v>129</v>
      </c>
    </row>
    <row r="249" spans="2:7" hidden="1">
      <c r="B249" s="53">
        <v>44054</v>
      </c>
      <c r="C249" s="257" t="s">
        <v>237</v>
      </c>
      <c r="D249" s="148"/>
      <c r="E249" s="257" t="s">
        <v>192</v>
      </c>
      <c r="F249" s="289">
        <v>10000</v>
      </c>
      <c r="G249" s="259" t="s">
        <v>129</v>
      </c>
    </row>
    <row r="250" spans="2:7" hidden="1">
      <c r="B250" s="53">
        <v>44055</v>
      </c>
      <c r="C250" s="257" t="s">
        <v>237</v>
      </c>
      <c r="D250" s="148"/>
      <c r="E250" s="257" t="s">
        <v>192</v>
      </c>
      <c r="F250" s="289">
        <v>100000</v>
      </c>
      <c r="G250" s="259" t="s">
        <v>129</v>
      </c>
    </row>
    <row r="251" spans="2:7" hidden="1">
      <c r="B251" s="53">
        <v>44056</v>
      </c>
      <c r="C251" s="257" t="s">
        <v>237</v>
      </c>
      <c r="D251" s="148"/>
      <c r="E251" s="257" t="s">
        <v>192</v>
      </c>
      <c r="F251" s="289">
        <v>10000</v>
      </c>
      <c r="G251" s="259" t="s">
        <v>129</v>
      </c>
    </row>
    <row r="252" spans="2:7" hidden="1">
      <c r="B252" s="53">
        <v>44056</v>
      </c>
      <c r="C252" s="257" t="s">
        <v>237</v>
      </c>
      <c r="D252" s="148"/>
      <c r="E252" s="257" t="s">
        <v>192</v>
      </c>
      <c r="F252" s="289">
        <v>20000</v>
      </c>
      <c r="G252" s="259" t="s">
        <v>129</v>
      </c>
    </row>
    <row r="253" spans="2:7" hidden="1">
      <c r="B253" s="53">
        <v>44057</v>
      </c>
      <c r="C253" s="257" t="s">
        <v>237</v>
      </c>
      <c r="D253" s="148"/>
      <c r="E253" s="257" t="s">
        <v>192</v>
      </c>
      <c r="F253" s="289">
        <v>5000</v>
      </c>
      <c r="G253" s="259" t="s">
        <v>129</v>
      </c>
    </row>
    <row r="254" spans="2:7" hidden="1">
      <c r="B254" s="53">
        <v>44057</v>
      </c>
      <c r="C254" s="257" t="s">
        <v>237</v>
      </c>
      <c r="D254" s="148"/>
      <c r="E254" s="257" t="s">
        <v>192</v>
      </c>
      <c r="F254" s="289">
        <v>700000</v>
      </c>
      <c r="G254" s="259" t="s">
        <v>129</v>
      </c>
    </row>
    <row r="255" spans="2:7" hidden="1">
      <c r="B255" s="53">
        <v>44063</v>
      </c>
      <c r="C255" s="257" t="s">
        <v>237</v>
      </c>
      <c r="D255" s="148"/>
      <c r="E255" s="257" t="s">
        <v>192</v>
      </c>
      <c r="F255" s="289">
        <v>30000</v>
      </c>
      <c r="G255" s="259" t="s">
        <v>129</v>
      </c>
    </row>
    <row r="256" spans="2:7" hidden="1">
      <c r="B256" s="53">
        <v>44063</v>
      </c>
      <c r="C256" s="257" t="s">
        <v>237</v>
      </c>
      <c r="D256" s="148"/>
      <c r="E256" s="257" t="s">
        <v>192</v>
      </c>
      <c r="F256" s="289">
        <v>10000</v>
      </c>
      <c r="G256" s="259" t="s">
        <v>129</v>
      </c>
    </row>
    <row r="257" spans="2:7" hidden="1">
      <c r="B257" s="53">
        <v>44063</v>
      </c>
      <c r="C257" s="257" t="s">
        <v>237</v>
      </c>
      <c r="D257" s="148"/>
      <c r="E257" s="257" t="s">
        <v>192</v>
      </c>
      <c r="F257" s="289">
        <v>1155000</v>
      </c>
      <c r="G257" s="259" t="s">
        <v>129</v>
      </c>
    </row>
    <row r="258" spans="2:7" hidden="1">
      <c r="B258" s="53">
        <v>44063</v>
      </c>
      <c r="C258" s="257" t="s">
        <v>237</v>
      </c>
      <c r="D258" s="148"/>
      <c r="E258" s="257" t="s">
        <v>192</v>
      </c>
      <c r="F258" s="289">
        <v>141504</v>
      </c>
      <c r="G258" s="259" t="s">
        <v>129</v>
      </c>
    </row>
    <row r="259" spans="2:7" hidden="1">
      <c r="B259" s="53">
        <v>44064</v>
      </c>
      <c r="C259" s="257" t="s">
        <v>237</v>
      </c>
      <c r="D259" s="148"/>
      <c r="E259" s="257" t="s">
        <v>192</v>
      </c>
      <c r="F259" s="289">
        <v>300000</v>
      </c>
      <c r="G259" s="259" t="s">
        <v>129</v>
      </c>
    </row>
    <row r="260" spans="2:7" hidden="1">
      <c r="B260" s="53">
        <v>44067</v>
      </c>
      <c r="C260" s="257" t="s">
        <v>237</v>
      </c>
      <c r="D260" s="148"/>
      <c r="E260" s="257" t="s">
        <v>192</v>
      </c>
      <c r="F260" s="289">
        <v>10000</v>
      </c>
      <c r="G260" s="259" t="s">
        <v>129</v>
      </c>
    </row>
    <row r="261" spans="2:7" hidden="1">
      <c r="B261" s="53">
        <v>44067</v>
      </c>
      <c r="C261" s="257" t="s">
        <v>237</v>
      </c>
      <c r="D261" s="148"/>
      <c r="E261" s="257" t="s">
        <v>192</v>
      </c>
      <c r="F261" s="289">
        <v>290000</v>
      </c>
      <c r="G261" s="259" t="s">
        <v>129</v>
      </c>
    </row>
    <row r="262" spans="2:7" hidden="1">
      <c r="B262" s="53">
        <v>44069</v>
      </c>
      <c r="C262" s="257" t="s">
        <v>237</v>
      </c>
      <c r="D262" s="148"/>
      <c r="E262" s="257" t="s">
        <v>192</v>
      </c>
      <c r="F262" s="289">
        <v>30000</v>
      </c>
      <c r="G262" s="259" t="s">
        <v>129</v>
      </c>
    </row>
    <row r="263" spans="2:7" hidden="1">
      <c r="B263" s="53">
        <v>44070</v>
      </c>
      <c r="C263" s="257" t="s">
        <v>237</v>
      </c>
      <c r="D263" s="148"/>
      <c r="E263" s="257" t="s">
        <v>192</v>
      </c>
      <c r="F263" s="289">
        <v>1345000</v>
      </c>
      <c r="G263" s="259" t="s">
        <v>129</v>
      </c>
    </row>
    <row r="264" spans="2:7" hidden="1">
      <c r="B264" s="53">
        <v>44071</v>
      </c>
      <c r="C264" s="257" t="s">
        <v>237</v>
      </c>
      <c r="D264" s="148"/>
      <c r="E264" s="257" t="s">
        <v>192</v>
      </c>
      <c r="F264" s="289">
        <v>50000</v>
      </c>
      <c r="G264" s="259" t="s">
        <v>129</v>
      </c>
    </row>
    <row r="265" spans="2:7" hidden="1">
      <c r="B265" s="53">
        <v>44074</v>
      </c>
      <c r="C265" s="257" t="s">
        <v>237</v>
      </c>
      <c r="D265" s="277"/>
      <c r="E265" s="257" t="s">
        <v>192</v>
      </c>
      <c r="F265" s="289">
        <v>10000</v>
      </c>
      <c r="G265" s="259" t="s">
        <v>129</v>
      </c>
    </row>
    <row r="266" spans="2:7" hidden="1">
      <c r="B266" s="216">
        <v>44074</v>
      </c>
      <c r="C266" s="257" t="s">
        <v>237</v>
      </c>
      <c r="D266" s="148"/>
      <c r="E266" s="257" t="s">
        <v>192</v>
      </c>
      <c r="F266" s="289">
        <v>10000</v>
      </c>
      <c r="G266" s="259" t="s">
        <v>129</v>
      </c>
    </row>
    <row r="267" spans="2:7" hidden="1">
      <c r="B267" s="216">
        <v>44074</v>
      </c>
      <c r="C267" s="257" t="s">
        <v>237</v>
      </c>
      <c r="D267" s="148"/>
      <c r="E267" s="257" t="s">
        <v>192</v>
      </c>
      <c r="F267" s="289">
        <v>40000</v>
      </c>
      <c r="G267" s="259" t="s">
        <v>129</v>
      </c>
    </row>
    <row r="268" spans="2:7" ht="17.25" hidden="1" thickBot="1">
      <c r="B268" s="27">
        <v>44074</v>
      </c>
      <c r="C268" s="269" t="s">
        <v>237</v>
      </c>
      <c r="D268" s="149"/>
      <c r="E268" s="269" t="s">
        <v>192</v>
      </c>
      <c r="F268" s="283">
        <v>20000</v>
      </c>
      <c r="G268" s="271" t="s">
        <v>129</v>
      </c>
    </row>
    <row r="269" spans="2:7" hidden="1">
      <c r="B269" s="53">
        <v>44075</v>
      </c>
      <c r="C269" s="257" t="s">
        <v>237</v>
      </c>
      <c r="E269" s="257" t="s">
        <v>151</v>
      </c>
      <c r="F269" s="289">
        <v>10000</v>
      </c>
      <c r="G269" s="259" t="s">
        <v>129</v>
      </c>
    </row>
    <row r="270" spans="2:7" hidden="1">
      <c r="B270" s="53">
        <v>44076</v>
      </c>
      <c r="C270" s="257" t="s">
        <v>237</v>
      </c>
      <c r="D270" s="148"/>
      <c r="E270" s="257" t="s">
        <v>151</v>
      </c>
      <c r="F270" s="289">
        <v>60000</v>
      </c>
      <c r="G270" s="259" t="s">
        <v>129</v>
      </c>
    </row>
    <row r="271" spans="2:7" hidden="1">
      <c r="B271" s="53">
        <v>44077</v>
      </c>
      <c r="C271" s="257" t="s">
        <v>237</v>
      </c>
      <c r="D271" s="148"/>
      <c r="E271" s="257" t="s">
        <v>151</v>
      </c>
      <c r="F271" s="282">
        <v>270000</v>
      </c>
      <c r="G271" s="259" t="s">
        <v>129</v>
      </c>
    </row>
    <row r="272" spans="2:7" hidden="1">
      <c r="B272" s="53">
        <v>44079</v>
      </c>
      <c r="C272" s="257" t="s">
        <v>237</v>
      </c>
      <c r="D272" s="148"/>
      <c r="E272" s="257" t="s">
        <v>151</v>
      </c>
      <c r="F272" s="282">
        <v>100000</v>
      </c>
      <c r="G272" s="259" t="s">
        <v>129</v>
      </c>
    </row>
    <row r="273" spans="2:10" hidden="1">
      <c r="B273" s="53">
        <v>44081</v>
      </c>
      <c r="C273" s="257" t="s">
        <v>237</v>
      </c>
      <c r="D273" s="148"/>
      <c r="E273" s="257" t="s">
        <v>151</v>
      </c>
      <c r="F273" s="289">
        <v>100000</v>
      </c>
      <c r="G273" s="259" t="s">
        <v>129</v>
      </c>
    </row>
    <row r="274" spans="2:10" hidden="1">
      <c r="B274" s="53">
        <v>44081</v>
      </c>
      <c r="C274" s="257" t="s">
        <v>237</v>
      </c>
      <c r="D274" s="148"/>
      <c r="E274" s="257" t="s">
        <v>151</v>
      </c>
      <c r="F274" s="289">
        <v>10000</v>
      </c>
      <c r="G274" s="259" t="s">
        <v>129</v>
      </c>
    </row>
    <row r="275" spans="2:10" hidden="1">
      <c r="B275" s="53">
        <v>44081</v>
      </c>
      <c r="C275" s="257" t="s">
        <v>237</v>
      </c>
      <c r="D275" s="148"/>
      <c r="E275" s="257" t="s">
        <v>151</v>
      </c>
      <c r="F275" s="289">
        <v>30000</v>
      </c>
      <c r="G275" s="259" t="s">
        <v>129</v>
      </c>
    </row>
    <row r="276" spans="2:10" hidden="1">
      <c r="B276" s="53">
        <v>44081</v>
      </c>
      <c r="C276" s="257" t="s">
        <v>237</v>
      </c>
      <c r="D276" s="148"/>
      <c r="E276" s="257" t="s">
        <v>151</v>
      </c>
      <c r="F276" s="289">
        <v>40000</v>
      </c>
      <c r="G276" s="259" t="s">
        <v>129</v>
      </c>
    </row>
    <row r="277" spans="2:10" hidden="1">
      <c r="B277" s="53">
        <v>44083</v>
      </c>
      <c r="C277" s="257" t="s">
        <v>237</v>
      </c>
      <c r="D277" s="148"/>
      <c r="E277" s="257" t="s">
        <v>151</v>
      </c>
      <c r="F277" s="289">
        <v>575000</v>
      </c>
      <c r="G277" s="259" t="s">
        <v>129</v>
      </c>
    </row>
    <row r="278" spans="2:10" hidden="1">
      <c r="B278" s="53">
        <v>44084</v>
      </c>
      <c r="C278" s="257" t="s">
        <v>237</v>
      </c>
      <c r="D278" s="148"/>
      <c r="E278" s="257" t="s">
        <v>151</v>
      </c>
      <c r="F278" s="289">
        <v>10000</v>
      </c>
      <c r="G278" s="259" t="s">
        <v>129</v>
      </c>
    </row>
    <row r="279" spans="2:10" hidden="1">
      <c r="B279" s="53">
        <v>44084</v>
      </c>
      <c r="C279" s="257" t="s">
        <v>237</v>
      </c>
      <c r="D279" s="148"/>
      <c r="E279" s="257" t="s">
        <v>151</v>
      </c>
      <c r="F279" s="289">
        <v>20000</v>
      </c>
      <c r="G279" s="259" t="s">
        <v>129</v>
      </c>
    </row>
    <row r="280" spans="2:10" hidden="1">
      <c r="B280" s="53">
        <v>44084</v>
      </c>
      <c r="C280" s="257" t="s">
        <v>237</v>
      </c>
      <c r="D280" s="148"/>
      <c r="E280" s="257" t="s">
        <v>151</v>
      </c>
      <c r="F280" s="289">
        <v>10000</v>
      </c>
      <c r="G280" s="259" t="s">
        <v>129</v>
      </c>
    </row>
    <row r="281" spans="2:10" hidden="1">
      <c r="B281" s="53">
        <v>44088</v>
      </c>
      <c r="C281" s="257" t="s">
        <v>237</v>
      </c>
      <c r="D281" s="148"/>
      <c r="E281" s="257" t="s">
        <v>151</v>
      </c>
      <c r="F281" s="289">
        <v>100000</v>
      </c>
      <c r="G281" s="259" t="s">
        <v>129</v>
      </c>
    </row>
    <row r="282" spans="2:10" hidden="1">
      <c r="B282" s="53">
        <v>44090</v>
      </c>
      <c r="C282" s="257" t="s">
        <v>237</v>
      </c>
      <c r="D282" s="148"/>
      <c r="E282" s="257" t="s">
        <v>151</v>
      </c>
      <c r="F282" s="289">
        <v>5000</v>
      </c>
      <c r="G282" s="259" t="s">
        <v>129</v>
      </c>
    </row>
    <row r="283" spans="2:10" hidden="1">
      <c r="B283" s="53">
        <v>44091</v>
      </c>
      <c r="C283" s="257" t="s">
        <v>237</v>
      </c>
      <c r="D283" s="148"/>
      <c r="E283" s="257" t="s">
        <v>151</v>
      </c>
      <c r="F283" s="289">
        <v>1125000</v>
      </c>
      <c r="G283" s="259" t="s">
        <v>129</v>
      </c>
    </row>
    <row r="284" spans="2:10" hidden="1">
      <c r="B284" s="216">
        <v>44092</v>
      </c>
      <c r="C284" s="257" t="s">
        <v>237</v>
      </c>
      <c r="D284" s="148"/>
      <c r="E284" s="257" t="s">
        <v>151</v>
      </c>
      <c r="F284" s="289">
        <v>10000</v>
      </c>
      <c r="G284" s="259" t="s">
        <v>129</v>
      </c>
    </row>
    <row r="285" spans="2:10" hidden="1">
      <c r="B285" s="216">
        <v>44092</v>
      </c>
      <c r="C285" s="257" t="s">
        <v>237</v>
      </c>
      <c r="D285" s="148"/>
      <c r="E285" s="257" t="s">
        <v>151</v>
      </c>
      <c r="F285" s="289">
        <v>2000000</v>
      </c>
      <c r="G285" s="259" t="s">
        <v>129</v>
      </c>
    </row>
    <row r="286" spans="2:10" hidden="1">
      <c r="B286" s="216">
        <v>44095</v>
      </c>
      <c r="C286" s="257" t="s">
        <v>237</v>
      </c>
      <c r="D286" s="148"/>
      <c r="E286" s="257" t="s">
        <v>151</v>
      </c>
      <c r="F286" s="289">
        <v>30000</v>
      </c>
      <c r="G286" s="259" t="s">
        <v>129</v>
      </c>
    </row>
    <row r="287" spans="2:10" hidden="1">
      <c r="B287" s="216">
        <v>44095</v>
      </c>
      <c r="C287" s="257" t="s">
        <v>237</v>
      </c>
      <c r="D287" s="148"/>
      <c r="E287" s="257" t="s">
        <v>151</v>
      </c>
      <c r="F287" s="289">
        <v>10000</v>
      </c>
      <c r="G287" s="259" t="s">
        <v>129</v>
      </c>
      <c r="J287" s="155"/>
    </row>
    <row r="288" spans="2:10" hidden="1">
      <c r="B288" s="216">
        <v>44095</v>
      </c>
      <c r="C288" s="257" t="s">
        <v>237</v>
      </c>
      <c r="D288" s="148"/>
      <c r="E288" s="257" t="s">
        <v>151</v>
      </c>
      <c r="F288" s="289">
        <v>10000</v>
      </c>
      <c r="G288" s="259" t="s">
        <v>129</v>
      </c>
    </row>
    <row r="289" spans="2:9" hidden="1">
      <c r="B289" s="216">
        <v>44096</v>
      </c>
      <c r="C289" s="257" t="s">
        <v>237</v>
      </c>
      <c r="D289" s="148"/>
      <c r="E289" s="257" t="s">
        <v>151</v>
      </c>
      <c r="F289" s="289">
        <v>100000</v>
      </c>
      <c r="G289" s="259" t="s">
        <v>129</v>
      </c>
    </row>
    <row r="290" spans="2:9" hidden="1">
      <c r="B290" s="216">
        <v>44097</v>
      </c>
      <c r="C290" s="257" t="s">
        <v>237</v>
      </c>
      <c r="D290" s="148"/>
      <c r="E290" s="257" t="s">
        <v>151</v>
      </c>
      <c r="F290" s="289">
        <v>280000</v>
      </c>
      <c r="G290" s="259" t="s">
        <v>129</v>
      </c>
    </row>
    <row r="291" spans="2:9" hidden="1">
      <c r="B291" s="216">
        <v>44098</v>
      </c>
      <c r="C291" s="257" t="s">
        <v>237</v>
      </c>
      <c r="D291" s="148"/>
      <c r="E291" s="257" t="s">
        <v>151</v>
      </c>
      <c r="F291" s="289">
        <v>10000</v>
      </c>
      <c r="G291" s="259" t="s">
        <v>129</v>
      </c>
    </row>
    <row r="292" spans="2:9" hidden="1">
      <c r="B292" s="216">
        <v>44098</v>
      </c>
      <c r="C292" s="257" t="s">
        <v>237</v>
      </c>
      <c r="D292" s="148"/>
      <c r="E292" s="257" t="s">
        <v>151</v>
      </c>
      <c r="F292" s="289">
        <v>20000</v>
      </c>
      <c r="G292" s="259" t="s">
        <v>129</v>
      </c>
    </row>
    <row r="293" spans="2:9" hidden="1">
      <c r="B293" s="216">
        <v>44099</v>
      </c>
      <c r="C293" s="257" t="s">
        <v>237</v>
      </c>
      <c r="D293" s="148"/>
      <c r="E293" s="257" t="s">
        <v>151</v>
      </c>
      <c r="F293" s="289">
        <v>10000</v>
      </c>
      <c r="G293" s="259" t="s">
        <v>129</v>
      </c>
    </row>
    <row r="294" spans="2:9" hidden="1">
      <c r="B294" s="216">
        <v>44102</v>
      </c>
      <c r="C294" s="257" t="s">
        <v>237</v>
      </c>
      <c r="D294" s="148"/>
      <c r="E294" s="257" t="s">
        <v>151</v>
      </c>
      <c r="F294" s="289">
        <v>1225000</v>
      </c>
      <c r="G294" s="259" t="s">
        <v>129</v>
      </c>
    </row>
    <row r="295" spans="2:9" hidden="1">
      <c r="B295" s="216">
        <v>44102</v>
      </c>
      <c r="C295" s="257" t="s">
        <v>237</v>
      </c>
      <c r="D295" s="148"/>
      <c r="E295" s="257" t="s">
        <v>151</v>
      </c>
      <c r="F295" s="289">
        <v>10000</v>
      </c>
      <c r="G295" s="259" t="s">
        <v>129</v>
      </c>
    </row>
    <row r="296" spans="2:9" hidden="1">
      <c r="B296" s="216">
        <v>44103</v>
      </c>
      <c r="C296" s="257" t="s">
        <v>237</v>
      </c>
      <c r="D296" s="148"/>
      <c r="E296" s="257" t="s">
        <v>151</v>
      </c>
      <c r="F296" s="282">
        <v>10000</v>
      </c>
      <c r="G296" s="259" t="s">
        <v>129</v>
      </c>
    </row>
    <row r="297" spans="2:9" ht="17.25" hidden="1" thickBot="1">
      <c r="B297" s="27">
        <v>44103</v>
      </c>
      <c r="C297" s="269" t="s">
        <v>237</v>
      </c>
      <c r="D297" s="149"/>
      <c r="E297" s="269" t="s">
        <v>151</v>
      </c>
      <c r="F297" s="283">
        <v>30000</v>
      </c>
      <c r="G297" s="271" t="s">
        <v>129</v>
      </c>
    </row>
    <row r="298" spans="2:9" s="353" customFormat="1" hidden="1">
      <c r="B298" s="216">
        <v>44109</v>
      </c>
      <c r="C298" s="257" t="s">
        <v>127</v>
      </c>
      <c r="D298" s="36"/>
      <c r="E298" s="257" t="s">
        <v>128</v>
      </c>
      <c r="F298" s="289">
        <v>100000</v>
      </c>
      <c r="G298" s="259" t="s">
        <v>129</v>
      </c>
      <c r="I298" s="54"/>
    </row>
    <row r="299" spans="2:9" s="353" customFormat="1" hidden="1">
      <c r="B299" s="216">
        <v>44109</v>
      </c>
      <c r="C299" s="257" t="s">
        <v>127</v>
      </c>
      <c r="D299" s="148"/>
      <c r="E299" s="257" t="s">
        <v>128</v>
      </c>
      <c r="F299" s="289">
        <v>30000</v>
      </c>
      <c r="G299" s="259" t="s">
        <v>129</v>
      </c>
      <c r="I299" s="54"/>
    </row>
    <row r="300" spans="2:9" s="353" customFormat="1" hidden="1">
      <c r="B300" s="216">
        <v>44109</v>
      </c>
      <c r="C300" s="257" t="s">
        <v>127</v>
      </c>
      <c r="D300" s="148"/>
      <c r="E300" s="257" t="s">
        <v>128</v>
      </c>
      <c r="F300" s="289">
        <v>10000</v>
      </c>
      <c r="G300" s="259" t="s">
        <v>129</v>
      </c>
      <c r="I300" s="54"/>
    </row>
    <row r="301" spans="2:9" s="353" customFormat="1" hidden="1">
      <c r="B301" s="216">
        <v>44109</v>
      </c>
      <c r="C301" s="257" t="s">
        <v>127</v>
      </c>
      <c r="D301" s="148"/>
      <c r="E301" s="257" t="s">
        <v>128</v>
      </c>
      <c r="F301" s="289">
        <v>100000</v>
      </c>
      <c r="G301" s="259" t="s">
        <v>129</v>
      </c>
      <c r="I301" s="54"/>
    </row>
    <row r="302" spans="2:9" s="353" customFormat="1" hidden="1">
      <c r="B302" s="216">
        <v>44109</v>
      </c>
      <c r="C302" s="257" t="s">
        <v>127</v>
      </c>
      <c r="D302" s="148"/>
      <c r="E302" s="257" t="s">
        <v>128</v>
      </c>
      <c r="F302" s="289">
        <v>135000</v>
      </c>
      <c r="G302" s="259" t="s">
        <v>129</v>
      </c>
      <c r="I302" s="54"/>
    </row>
    <row r="303" spans="2:9" s="353" customFormat="1" hidden="1">
      <c r="B303" s="216">
        <v>44109</v>
      </c>
      <c r="C303" s="257" t="s">
        <v>127</v>
      </c>
      <c r="D303" s="148"/>
      <c r="E303" s="257" t="s">
        <v>128</v>
      </c>
      <c r="F303" s="289">
        <v>10000</v>
      </c>
      <c r="G303" s="259" t="s">
        <v>129</v>
      </c>
      <c r="I303" s="54"/>
    </row>
    <row r="304" spans="2:9" s="353" customFormat="1" hidden="1">
      <c r="B304" s="216">
        <v>44111</v>
      </c>
      <c r="C304" s="257" t="s">
        <v>127</v>
      </c>
      <c r="D304" s="148"/>
      <c r="E304" s="257" t="s">
        <v>128</v>
      </c>
      <c r="F304" s="289">
        <v>884500</v>
      </c>
      <c r="G304" s="259" t="s">
        <v>129</v>
      </c>
      <c r="I304" s="54"/>
    </row>
    <row r="305" spans="2:10" s="353" customFormat="1" hidden="1">
      <c r="B305" s="216">
        <v>44112</v>
      </c>
      <c r="C305" s="257" t="s">
        <v>127</v>
      </c>
      <c r="D305" s="148"/>
      <c r="E305" s="257" t="s">
        <v>128</v>
      </c>
      <c r="F305" s="289">
        <v>20000</v>
      </c>
      <c r="G305" s="259" t="s">
        <v>129</v>
      </c>
      <c r="I305" s="54"/>
    </row>
    <row r="306" spans="2:10" s="353" customFormat="1" hidden="1">
      <c r="B306" s="216">
        <v>44116</v>
      </c>
      <c r="C306" s="257" t="s">
        <v>127</v>
      </c>
      <c r="D306" s="148"/>
      <c r="E306" s="257" t="s">
        <v>128</v>
      </c>
      <c r="F306" s="289">
        <v>10000</v>
      </c>
      <c r="G306" s="259" t="s">
        <v>129</v>
      </c>
      <c r="I306" s="54"/>
    </row>
    <row r="307" spans="2:10" s="353" customFormat="1" hidden="1">
      <c r="B307" s="216">
        <v>44116</v>
      </c>
      <c r="C307" s="257" t="s">
        <v>127</v>
      </c>
      <c r="D307" s="148"/>
      <c r="E307" s="257" t="s">
        <v>128</v>
      </c>
      <c r="F307" s="289">
        <v>20000</v>
      </c>
      <c r="G307" s="259" t="s">
        <v>129</v>
      </c>
      <c r="I307" s="54"/>
    </row>
    <row r="308" spans="2:10" s="353" customFormat="1" hidden="1">
      <c r="B308" s="216">
        <v>44116</v>
      </c>
      <c r="C308" s="257" t="s">
        <v>127</v>
      </c>
      <c r="D308" s="148"/>
      <c r="E308" s="257" t="s">
        <v>128</v>
      </c>
      <c r="F308" s="289">
        <v>10000</v>
      </c>
      <c r="G308" s="259" t="s">
        <v>129</v>
      </c>
      <c r="I308" s="54"/>
    </row>
    <row r="309" spans="2:10" s="353" customFormat="1" hidden="1">
      <c r="B309" s="216">
        <v>44116</v>
      </c>
      <c r="C309" s="257" t="s">
        <v>127</v>
      </c>
      <c r="D309" s="148"/>
      <c r="E309" s="257" t="s">
        <v>128</v>
      </c>
      <c r="F309" s="289">
        <v>20000</v>
      </c>
      <c r="G309" s="259" t="s">
        <v>129</v>
      </c>
      <c r="I309" s="54"/>
    </row>
    <row r="310" spans="2:10" s="353" customFormat="1" hidden="1">
      <c r="B310" s="216">
        <v>44118</v>
      </c>
      <c r="C310" s="257" t="s">
        <v>127</v>
      </c>
      <c r="D310" s="148"/>
      <c r="E310" s="257" t="s">
        <v>128</v>
      </c>
      <c r="F310" s="289">
        <v>85000</v>
      </c>
      <c r="G310" s="259" t="s">
        <v>129</v>
      </c>
      <c r="I310" s="54"/>
    </row>
    <row r="311" spans="2:10" s="353" customFormat="1" hidden="1">
      <c r="B311" s="216">
        <v>44123</v>
      </c>
      <c r="C311" s="257" t="s">
        <v>127</v>
      </c>
      <c r="D311" s="148"/>
      <c r="E311" s="257" t="s">
        <v>128</v>
      </c>
      <c r="F311" s="289">
        <v>1115000</v>
      </c>
      <c r="G311" s="259" t="s">
        <v>129</v>
      </c>
      <c r="I311" s="54"/>
    </row>
    <row r="312" spans="2:10" s="353" customFormat="1" hidden="1">
      <c r="B312" s="216">
        <v>44124</v>
      </c>
      <c r="C312" s="257" t="s">
        <v>127</v>
      </c>
      <c r="D312" s="148"/>
      <c r="E312" s="257" t="s">
        <v>128</v>
      </c>
      <c r="F312" s="289">
        <v>30000</v>
      </c>
      <c r="G312" s="259" t="s">
        <v>129</v>
      </c>
      <c r="I312" s="54"/>
    </row>
    <row r="313" spans="2:10" s="353" customFormat="1" hidden="1">
      <c r="B313" s="216">
        <v>44124</v>
      </c>
      <c r="C313" s="257" t="s">
        <v>127</v>
      </c>
      <c r="D313" s="148"/>
      <c r="E313" s="257" t="s">
        <v>128</v>
      </c>
      <c r="F313" s="289">
        <v>10000</v>
      </c>
      <c r="G313" s="259" t="s">
        <v>129</v>
      </c>
      <c r="I313" s="54"/>
    </row>
    <row r="314" spans="2:10" s="353" customFormat="1" hidden="1">
      <c r="B314" s="216">
        <v>44124</v>
      </c>
      <c r="C314" s="257" t="s">
        <v>127</v>
      </c>
      <c r="D314" s="148"/>
      <c r="E314" s="257" t="s">
        <v>128</v>
      </c>
      <c r="F314" s="289">
        <v>50000</v>
      </c>
      <c r="G314" s="259" t="s">
        <v>129</v>
      </c>
      <c r="I314" s="54"/>
    </row>
    <row r="315" spans="2:10" s="353" customFormat="1" hidden="1">
      <c r="B315" s="216">
        <v>44125</v>
      </c>
      <c r="C315" s="257" t="s">
        <v>127</v>
      </c>
      <c r="D315" s="148"/>
      <c r="E315" s="257" t="s">
        <v>128</v>
      </c>
      <c r="F315" s="289">
        <v>20000</v>
      </c>
      <c r="G315" s="259" t="s">
        <v>129</v>
      </c>
      <c r="I315" s="54"/>
    </row>
    <row r="316" spans="2:10" s="353" customFormat="1" hidden="1">
      <c r="B316" s="216">
        <v>44126</v>
      </c>
      <c r="C316" s="257" t="s">
        <v>127</v>
      </c>
      <c r="D316" s="148"/>
      <c r="E316" s="257" t="s">
        <v>128</v>
      </c>
      <c r="F316" s="289">
        <v>260000</v>
      </c>
      <c r="G316" s="259" t="s">
        <v>129</v>
      </c>
      <c r="I316" s="54"/>
      <c r="J316" s="155"/>
    </row>
    <row r="317" spans="2:10" s="353" customFormat="1" hidden="1">
      <c r="B317" s="216">
        <v>44126</v>
      </c>
      <c r="C317" s="257" t="s">
        <v>127</v>
      </c>
      <c r="D317" s="148"/>
      <c r="E317" s="257" t="s">
        <v>128</v>
      </c>
      <c r="F317" s="289">
        <v>100000</v>
      </c>
      <c r="G317" s="259" t="s">
        <v>129</v>
      </c>
      <c r="I317" s="54"/>
    </row>
    <row r="318" spans="2:10" s="353" customFormat="1" hidden="1">
      <c r="B318" s="216">
        <v>44127</v>
      </c>
      <c r="C318" s="257" t="s">
        <v>127</v>
      </c>
      <c r="D318" s="148"/>
      <c r="E318" s="257" t="s">
        <v>128</v>
      </c>
      <c r="F318" s="289">
        <v>70000</v>
      </c>
      <c r="G318" s="259" t="s">
        <v>129</v>
      </c>
      <c r="I318" s="54"/>
    </row>
    <row r="319" spans="2:10" s="353" customFormat="1" hidden="1">
      <c r="B319" s="216">
        <v>44128</v>
      </c>
      <c r="C319" s="257" t="s">
        <v>127</v>
      </c>
      <c r="D319" s="148"/>
      <c r="E319" s="257" t="s">
        <v>128</v>
      </c>
      <c r="F319" s="289">
        <v>10000</v>
      </c>
      <c r="G319" s="259" t="s">
        <v>129</v>
      </c>
      <c r="I319" s="54"/>
    </row>
    <row r="320" spans="2:10" s="353" customFormat="1" hidden="1">
      <c r="B320" s="216">
        <v>44130</v>
      </c>
      <c r="C320" s="257" t="s">
        <v>127</v>
      </c>
      <c r="D320" s="148"/>
      <c r="E320" s="257" t="s">
        <v>128</v>
      </c>
      <c r="F320" s="289">
        <v>10000</v>
      </c>
      <c r="G320" s="259" t="s">
        <v>129</v>
      </c>
      <c r="I320" s="54"/>
    </row>
    <row r="321" spans="2:9" s="353" customFormat="1" hidden="1">
      <c r="B321" s="216">
        <v>44130</v>
      </c>
      <c r="C321" s="257" t="s">
        <v>127</v>
      </c>
      <c r="D321" s="148"/>
      <c r="E321" s="257" t="s">
        <v>128</v>
      </c>
      <c r="F321" s="289">
        <v>30000</v>
      </c>
      <c r="G321" s="259" t="s">
        <v>129</v>
      </c>
      <c r="I321" s="54"/>
    </row>
    <row r="322" spans="2:9" s="353" customFormat="1" hidden="1">
      <c r="B322" s="216">
        <v>44130</v>
      </c>
      <c r="C322" s="257" t="s">
        <v>127</v>
      </c>
      <c r="D322" s="148"/>
      <c r="E322" s="257" t="s">
        <v>128</v>
      </c>
      <c r="F322" s="289">
        <v>10000</v>
      </c>
      <c r="G322" s="259" t="s">
        <v>129</v>
      </c>
      <c r="I322" s="54"/>
    </row>
    <row r="323" spans="2:9" s="353" customFormat="1" hidden="1">
      <c r="B323" s="216">
        <v>44132</v>
      </c>
      <c r="C323" s="257" t="s">
        <v>127</v>
      </c>
      <c r="D323" s="148"/>
      <c r="E323" s="257" t="s">
        <v>128</v>
      </c>
      <c r="F323" s="289">
        <v>1295000</v>
      </c>
      <c r="G323" s="259" t="s">
        <v>129</v>
      </c>
      <c r="I323" s="54"/>
    </row>
    <row r="324" spans="2:9" s="353" customFormat="1" hidden="1">
      <c r="B324" s="216">
        <v>44133</v>
      </c>
      <c r="C324" s="257" t="s">
        <v>127</v>
      </c>
      <c r="D324" s="148"/>
      <c r="E324" s="257" t="s">
        <v>128</v>
      </c>
      <c r="F324" s="289">
        <v>10000</v>
      </c>
      <c r="G324" s="259" t="s">
        <v>129</v>
      </c>
      <c r="I324" s="54"/>
    </row>
    <row r="325" spans="2:9" s="353" customFormat="1" hidden="1">
      <c r="B325" s="216">
        <v>44133</v>
      </c>
      <c r="C325" s="257" t="s">
        <v>127</v>
      </c>
      <c r="D325" s="148"/>
      <c r="E325" s="257" t="s">
        <v>128</v>
      </c>
      <c r="F325" s="289">
        <v>10000</v>
      </c>
      <c r="G325" s="259" t="s">
        <v>129</v>
      </c>
      <c r="I325" s="54"/>
    </row>
    <row r="326" spans="2:9" s="353" customFormat="1" hidden="1">
      <c r="B326" s="53">
        <v>44134</v>
      </c>
      <c r="C326" s="273" t="s">
        <v>127</v>
      </c>
      <c r="D326" s="277"/>
      <c r="E326" s="273" t="s">
        <v>128</v>
      </c>
      <c r="F326" s="289">
        <v>25000</v>
      </c>
      <c r="G326" s="280" t="s">
        <v>129</v>
      </c>
      <c r="I326" s="54"/>
    </row>
    <row r="327" spans="2:9" ht="17.25" hidden="1" thickBot="1">
      <c r="B327" s="27">
        <v>44134</v>
      </c>
      <c r="C327" s="269" t="s">
        <v>127</v>
      </c>
      <c r="D327" s="149"/>
      <c r="E327" s="269" t="s">
        <v>128</v>
      </c>
      <c r="F327" s="283">
        <v>20000</v>
      </c>
      <c r="G327" s="271" t="s">
        <v>129</v>
      </c>
    </row>
    <row r="328" spans="2:9" hidden="1">
      <c r="B328" s="216">
        <v>44137</v>
      </c>
      <c r="C328" s="257" t="s">
        <v>127</v>
      </c>
      <c r="E328" s="257" t="s">
        <v>128</v>
      </c>
      <c r="F328" s="289">
        <v>10000</v>
      </c>
      <c r="G328" s="259" t="s">
        <v>129</v>
      </c>
    </row>
    <row r="329" spans="2:9" hidden="1">
      <c r="B329" s="216">
        <v>44137</v>
      </c>
      <c r="C329" s="257" t="s">
        <v>127</v>
      </c>
      <c r="D329" s="148"/>
      <c r="E329" s="257" t="s">
        <v>128</v>
      </c>
      <c r="F329" s="289">
        <v>10000</v>
      </c>
      <c r="G329" s="259" t="s">
        <v>129</v>
      </c>
    </row>
    <row r="330" spans="2:9" hidden="1">
      <c r="B330" s="216">
        <v>44137</v>
      </c>
      <c r="C330" s="257" t="s">
        <v>127</v>
      </c>
      <c r="D330" s="148"/>
      <c r="E330" s="257" t="s">
        <v>128</v>
      </c>
      <c r="F330" s="289">
        <v>70000</v>
      </c>
      <c r="G330" s="259" t="s">
        <v>129</v>
      </c>
    </row>
    <row r="331" spans="2:9" hidden="1">
      <c r="B331" s="216">
        <v>44139</v>
      </c>
      <c r="C331" s="257" t="s">
        <v>127</v>
      </c>
      <c r="D331" s="148"/>
      <c r="E331" s="257" t="s">
        <v>128</v>
      </c>
      <c r="F331" s="289">
        <v>270000</v>
      </c>
      <c r="G331" s="259" t="s">
        <v>129</v>
      </c>
    </row>
    <row r="332" spans="2:9" hidden="1">
      <c r="B332" s="216">
        <v>44140</v>
      </c>
      <c r="C332" s="257" t="s">
        <v>127</v>
      </c>
      <c r="D332" s="148"/>
      <c r="E332" s="257" t="s">
        <v>128</v>
      </c>
      <c r="F332" s="289">
        <v>100000</v>
      </c>
      <c r="G332" s="259" t="s">
        <v>129</v>
      </c>
    </row>
    <row r="333" spans="2:9" hidden="1">
      <c r="B333" s="216">
        <v>44140</v>
      </c>
      <c r="C333" s="257" t="s">
        <v>127</v>
      </c>
      <c r="D333" s="148"/>
      <c r="E333" s="257" t="s">
        <v>128</v>
      </c>
      <c r="F333" s="289">
        <v>30000</v>
      </c>
      <c r="G333" s="259" t="s">
        <v>129</v>
      </c>
    </row>
    <row r="334" spans="2:9" hidden="1">
      <c r="B334" s="216">
        <v>44140</v>
      </c>
      <c r="C334" s="257" t="s">
        <v>127</v>
      </c>
      <c r="D334" s="148"/>
      <c r="E334" s="257" t="s">
        <v>128</v>
      </c>
      <c r="F334" s="289">
        <v>100000</v>
      </c>
      <c r="G334" s="259" t="s">
        <v>129</v>
      </c>
    </row>
    <row r="335" spans="2:9" hidden="1">
      <c r="B335" s="216">
        <v>44141</v>
      </c>
      <c r="C335" s="257" t="s">
        <v>127</v>
      </c>
      <c r="D335" s="148"/>
      <c r="E335" s="257" t="s">
        <v>128</v>
      </c>
      <c r="F335" s="289">
        <v>40000</v>
      </c>
      <c r="G335" s="259" t="s">
        <v>129</v>
      </c>
    </row>
    <row r="336" spans="2:9" hidden="1">
      <c r="B336" s="216">
        <v>44142</v>
      </c>
      <c r="C336" s="257" t="s">
        <v>127</v>
      </c>
      <c r="D336" s="148"/>
      <c r="E336" s="257" t="s">
        <v>128</v>
      </c>
      <c r="F336" s="289">
        <v>10000</v>
      </c>
      <c r="G336" s="259" t="s">
        <v>129</v>
      </c>
    </row>
    <row r="337" spans="2:7" hidden="1">
      <c r="B337" s="216">
        <v>44144</v>
      </c>
      <c r="C337" s="257" t="s">
        <v>127</v>
      </c>
      <c r="D337" s="148"/>
      <c r="E337" s="257" t="s">
        <v>128</v>
      </c>
      <c r="F337" s="289">
        <v>495000</v>
      </c>
      <c r="G337" s="259" t="s">
        <v>129</v>
      </c>
    </row>
    <row r="338" spans="2:7" hidden="1">
      <c r="B338" s="216">
        <v>44145</v>
      </c>
      <c r="C338" s="257" t="s">
        <v>127</v>
      </c>
      <c r="D338" s="148"/>
      <c r="E338" s="257" t="s">
        <v>128</v>
      </c>
      <c r="F338" s="289">
        <v>10000</v>
      </c>
      <c r="G338" s="259" t="s">
        <v>129</v>
      </c>
    </row>
    <row r="339" spans="2:7" hidden="1">
      <c r="B339" s="216">
        <v>44145</v>
      </c>
      <c r="C339" s="257" t="s">
        <v>127</v>
      </c>
      <c r="D339" s="148"/>
      <c r="E339" s="257" t="s">
        <v>128</v>
      </c>
      <c r="F339" s="289">
        <v>20000</v>
      </c>
      <c r="G339" s="259" t="s">
        <v>129</v>
      </c>
    </row>
    <row r="340" spans="2:7" hidden="1">
      <c r="B340" s="216">
        <v>44145</v>
      </c>
      <c r="C340" s="257" t="s">
        <v>127</v>
      </c>
      <c r="D340" s="148"/>
      <c r="E340" s="257" t="s">
        <v>128</v>
      </c>
      <c r="F340" s="289">
        <v>10000</v>
      </c>
      <c r="G340" s="259" t="s">
        <v>129</v>
      </c>
    </row>
    <row r="341" spans="2:7" hidden="1">
      <c r="B341" s="216">
        <v>44146</v>
      </c>
      <c r="C341" s="257" t="s">
        <v>127</v>
      </c>
      <c r="D341" s="148"/>
      <c r="E341" s="257" t="s">
        <v>128</v>
      </c>
      <c r="F341" s="289">
        <v>80000</v>
      </c>
      <c r="G341" s="259" t="s">
        <v>129</v>
      </c>
    </row>
    <row r="342" spans="2:7" hidden="1">
      <c r="B342" s="216">
        <v>44147</v>
      </c>
      <c r="C342" s="257" t="s">
        <v>127</v>
      </c>
      <c r="D342" s="148"/>
      <c r="E342" s="257" t="s">
        <v>128</v>
      </c>
      <c r="F342" s="289">
        <v>80000</v>
      </c>
      <c r="G342" s="259" t="s">
        <v>129</v>
      </c>
    </row>
    <row r="343" spans="2:7" hidden="1">
      <c r="B343" s="216">
        <v>44147</v>
      </c>
      <c r="C343" s="257" t="s">
        <v>127</v>
      </c>
      <c r="D343" s="148"/>
      <c r="E343" s="257" t="s">
        <v>128</v>
      </c>
      <c r="F343" s="289">
        <v>100000</v>
      </c>
      <c r="G343" s="259" t="s">
        <v>129</v>
      </c>
    </row>
    <row r="344" spans="2:7" hidden="1">
      <c r="B344" s="216">
        <v>44151</v>
      </c>
      <c r="C344" s="257" t="s">
        <v>127</v>
      </c>
      <c r="D344" s="148"/>
      <c r="E344" s="257" t="s">
        <v>128</v>
      </c>
      <c r="F344" s="289">
        <v>5000</v>
      </c>
      <c r="G344" s="259" t="s">
        <v>129</v>
      </c>
    </row>
    <row r="345" spans="2:7" hidden="1">
      <c r="B345" s="216">
        <v>44153</v>
      </c>
      <c r="C345" s="257" t="s">
        <v>127</v>
      </c>
      <c r="D345" s="148"/>
      <c r="E345" s="257" t="s">
        <v>128</v>
      </c>
      <c r="F345" s="289">
        <v>1125000</v>
      </c>
      <c r="G345" s="259" t="s">
        <v>129</v>
      </c>
    </row>
    <row r="346" spans="2:7" hidden="1">
      <c r="B346" s="216">
        <v>44154</v>
      </c>
      <c r="C346" s="257" t="s">
        <v>127</v>
      </c>
      <c r="D346" s="148"/>
      <c r="E346" s="257" t="s">
        <v>128</v>
      </c>
      <c r="F346" s="289">
        <v>10000</v>
      </c>
      <c r="G346" s="259" t="s">
        <v>129</v>
      </c>
    </row>
    <row r="347" spans="2:7" hidden="1">
      <c r="B347" s="216">
        <v>44155</v>
      </c>
      <c r="C347" s="257" t="s">
        <v>127</v>
      </c>
      <c r="D347" s="148"/>
      <c r="E347" s="257" t="s">
        <v>128</v>
      </c>
      <c r="F347" s="289">
        <v>30000</v>
      </c>
      <c r="G347" s="259" t="s">
        <v>129</v>
      </c>
    </row>
    <row r="348" spans="2:7" hidden="1">
      <c r="B348" s="216">
        <v>44155</v>
      </c>
      <c r="C348" s="257" t="s">
        <v>127</v>
      </c>
      <c r="D348" s="148"/>
      <c r="E348" s="257" t="s">
        <v>128</v>
      </c>
      <c r="F348" s="289">
        <v>10000</v>
      </c>
      <c r="G348" s="259" t="s">
        <v>129</v>
      </c>
    </row>
    <row r="349" spans="2:7" hidden="1">
      <c r="B349" s="216">
        <v>44158</v>
      </c>
      <c r="C349" s="257" t="s">
        <v>127</v>
      </c>
      <c r="D349" s="148"/>
      <c r="E349" s="257" t="s">
        <v>128</v>
      </c>
      <c r="F349" s="289">
        <v>270000</v>
      </c>
      <c r="G349" s="259" t="s">
        <v>129</v>
      </c>
    </row>
    <row r="350" spans="2:7" hidden="1">
      <c r="B350" s="216">
        <v>44160</v>
      </c>
      <c r="C350" s="257" t="s">
        <v>127</v>
      </c>
      <c r="D350" s="148"/>
      <c r="E350" s="257" t="s">
        <v>128</v>
      </c>
      <c r="F350" s="289">
        <v>100000</v>
      </c>
      <c r="G350" s="259" t="s">
        <v>129</v>
      </c>
    </row>
    <row r="351" spans="2:7" hidden="1">
      <c r="B351" s="216">
        <v>44160</v>
      </c>
      <c r="C351" s="257" t="s">
        <v>127</v>
      </c>
      <c r="D351" s="148"/>
      <c r="E351" s="257" t="s">
        <v>128</v>
      </c>
      <c r="F351" s="289">
        <v>100000</v>
      </c>
      <c r="G351" s="259" t="s">
        <v>129</v>
      </c>
    </row>
    <row r="352" spans="2:7" hidden="1">
      <c r="B352" s="216">
        <v>44162</v>
      </c>
      <c r="C352" s="257" t="s">
        <v>127</v>
      </c>
      <c r="D352" s="148"/>
      <c r="E352" s="257" t="s">
        <v>128</v>
      </c>
      <c r="F352" s="289">
        <v>1145000</v>
      </c>
      <c r="G352" s="259" t="s">
        <v>129</v>
      </c>
    </row>
    <row r="353" spans="2:7" hidden="1">
      <c r="B353" s="216">
        <v>44165</v>
      </c>
      <c r="C353" s="257" t="s">
        <v>127</v>
      </c>
      <c r="D353" s="148"/>
      <c r="E353" s="257" t="s">
        <v>128</v>
      </c>
      <c r="F353" s="289">
        <v>50000</v>
      </c>
      <c r="G353" s="259" t="s">
        <v>129</v>
      </c>
    </row>
    <row r="354" spans="2:7" hidden="1">
      <c r="B354" s="216">
        <v>44165</v>
      </c>
      <c r="C354" s="257" t="s">
        <v>127</v>
      </c>
      <c r="D354" s="148"/>
      <c r="E354" s="257" t="s">
        <v>128</v>
      </c>
      <c r="F354" s="289">
        <v>10000</v>
      </c>
      <c r="G354" s="259" t="s">
        <v>129</v>
      </c>
    </row>
    <row r="355" spans="2:7" hidden="1">
      <c r="B355" s="216">
        <v>44165</v>
      </c>
      <c r="C355" s="257" t="s">
        <v>127</v>
      </c>
      <c r="D355" s="148"/>
      <c r="E355" s="257" t="s">
        <v>128</v>
      </c>
      <c r="F355" s="289">
        <v>10000</v>
      </c>
      <c r="G355" s="259" t="s">
        <v>129</v>
      </c>
    </row>
    <row r="356" spans="2:7" hidden="1">
      <c r="B356" s="216">
        <v>44165</v>
      </c>
      <c r="C356" s="257" t="s">
        <v>127</v>
      </c>
      <c r="D356" s="148"/>
      <c r="E356" s="257" t="s">
        <v>128</v>
      </c>
      <c r="F356" s="289">
        <v>160000</v>
      </c>
      <c r="G356" s="259" t="s">
        <v>129</v>
      </c>
    </row>
    <row r="357" spans="2:7" ht="17.25" hidden="1" thickBot="1">
      <c r="B357" s="27">
        <v>44165</v>
      </c>
      <c r="C357" s="269" t="s">
        <v>127</v>
      </c>
      <c r="D357" s="149"/>
      <c r="E357" s="269" t="s">
        <v>128</v>
      </c>
      <c r="F357" s="283">
        <v>20000</v>
      </c>
      <c r="G357" s="271" t="s">
        <v>129</v>
      </c>
    </row>
    <row r="358" spans="2:7" hidden="1">
      <c r="B358" s="216">
        <v>44167</v>
      </c>
      <c r="C358" s="257" t="s">
        <v>127</v>
      </c>
      <c r="E358" s="257" t="s">
        <v>128</v>
      </c>
      <c r="F358" s="427">
        <v>50000</v>
      </c>
      <c r="G358" s="259" t="s">
        <v>129</v>
      </c>
    </row>
    <row r="359" spans="2:7" hidden="1">
      <c r="B359" s="216">
        <v>44168</v>
      </c>
      <c r="C359" s="257" t="s">
        <v>127</v>
      </c>
      <c r="D359" s="148"/>
      <c r="E359" s="257" t="s">
        <v>128</v>
      </c>
      <c r="F359" s="427">
        <v>355000</v>
      </c>
      <c r="G359" s="259" t="s">
        <v>129</v>
      </c>
    </row>
    <row r="360" spans="2:7" hidden="1">
      <c r="B360" s="216">
        <v>44170</v>
      </c>
      <c r="C360" s="257" t="s">
        <v>127</v>
      </c>
      <c r="D360" s="148"/>
      <c r="E360" s="257" t="s">
        <v>128</v>
      </c>
      <c r="F360" s="427">
        <v>100000</v>
      </c>
      <c r="G360" s="259" t="s">
        <v>129</v>
      </c>
    </row>
    <row r="361" spans="2:7" hidden="1">
      <c r="B361" s="216">
        <v>44172</v>
      </c>
      <c r="C361" s="257" t="s">
        <v>127</v>
      </c>
      <c r="D361" s="148"/>
      <c r="E361" s="257" t="s">
        <v>128</v>
      </c>
      <c r="F361" s="427">
        <v>100000</v>
      </c>
      <c r="G361" s="259" t="s">
        <v>129</v>
      </c>
    </row>
    <row r="362" spans="2:7" hidden="1">
      <c r="B362" s="216">
        <v>44172</v>
      </c>
      <c r="C362" s="257" t="s">
        <v>127</v>
      </c>
      <c r="D362" s="148"/>
      <c r="E362" s="257" t="s">
        <v>128</v>
      </c>
      <c r="F362" s="427">
        <v>40000</v>
      </c>
      <c r="G362" s="259" t="s">
        <v>129</v>
      </c>
    </row>
    <row r="363" spans="2:7" hidden="1">
      <c r="B363" s="216">
        <v>44174</v>
      </c>
      <c r="C363" s="257" t="s">
        <v>127</v>
      </c>
      <c r="D363" s="148"/>
      <c r="E363" s="257" t="s">
        <v>128</v>
      </c>
      <c r="F363" s="427">
        <v>505000</v>
      </c>
      <c r="G363" s="259" t="s">
        <v>129</v>
      </c>
    </row>
    <row r="364" spans="2:7" hidden="1">
      <c r="B364" s="216">
        <v>44174</v>
      </c>
      <c r="C364" s="257" t="s">
        <v>127</v>
      </c>
      <c r="D364" s="148"/>
      <c r="E364" s="257" t="s">
        <v>128</v>
      </c>
      <c r="F364" s="427">
        <v>10000</v>
      </c>
      <c r="G364" s="259" t="s">
        <v>129</v>
      </c>
    </row>
    <row r="365" spans="2:7" hidden="1">
      <c r="B365" s="216">
        <v>44174</v>
      </c>
      <c r="C365" s="257" t="s">
        <v>127</v>
      </c>
      <c r="D365" s="148"/>
      <c r="E365" s="257" t="s">
        <v>128</v>
      </c>
      <c r="F365" s="428">
        <v>10000</v>
      </c>
      <c r="G365" s="259" t="s">
        <v>129</v>
      </c>
    </row>
    <row r="366" spans="2:7" hidden="1">
      <c r="B366" s="216">
        <v>44175</v>
      </c>
      <c r="C366" s="257" t="s">
        <v>127</v>
      </c>
      <c r="D366" s="148"/>
      <c r="E366" s="257" t="s">
        <v>128</v>
      </c>
      <c r="F366" s="427">
        <v>10000</v>
      </c>
      <c r="G366" s="259" t="s">
        <v>129</v>
      </c>
    </row>
    <row r="367" spans="2:7" hidden="1">
      <c r="B367" s="216">
        <v>44175</v>
      </c>
      <c r="C367" s="257" t="s">
        <v>127</v>
      </c>
      <c r="D367" s="148"/>
      <c r="E367" s="257" t="s">
        <v>128</v>
      </c>
      <c r="F367" s="427">
        <v>20000</v>
      </c>
      <c r="G367" s="259" t="s">
        <v>129</v>
      </c>
    </row>
    <row r="368" spans="2:7" hidden="1">
      <c r="B368" s="216">
        <v>44175</v>
      </c>
      <c r="C368" s="257" t="s">
        <v>127</v>
      </c>
      <c r="D368" s="148"/>
      <c r="E368" s="257" t="s">
        <v>128</v>
      </c>
      <c r="F368" s="428">
        <v>10000</v>
      </c>
      <c r="G368" s="259" t="s">
        <v>129</v>
      </c>
    </row>
    <row r="369" spans="2:7" hidden="1">
      <c r="B369" s="216">
        <v>44176</v>
      </c>
      <c r="C369" s="257" t="s">
        <v>127</v>
      </c>
      <c r="D369" s="148"/>
      <c r="E369" s="257" t="s">
        <v>128</v>
      </c>
      <c r="F369" s="429">
        <v>20000</v>
      </c>
      <c r="G369" s="259" t="s">
        <v>129</v>
      </c>
    </row>
    <row r="370" spans="2:7" hidden="1">
      <c r="B370" s="216">
        <v>44176</v>
      </c>
      <c r="C370" s="257" t="s">
        <v>127</v>
      </c>
      <c r="D370" s="148"/>
      <c r="E370" s="257" t="s">
        <v>128</v>
      </c>
      <c r="F370" s="427">
        <v>10000</v>
      </c>
      <c r="G370" s="259" t="s">
        <v>129</v>
      </c>
    </row>
    <row r="371" spans="2:7" hidden="1">
      <c r="B371" s="216">
        <v>44179</v>
      </c>
      <c r="C371" s="257" t="s">
        <v>127</v>
      </c>
      <c r="D371" s="148"/>
      <c r="E371" s="257" t="s">
        <v>128</v>
      </c>
      <c r="F371" s="427">
        <v>70000</v>
      </c>
      <c r="G371" s="259" t="s">
        <v>129</v>
      </c>
    </row>
    <row r="372" spans="2:7" hidden="1">
      <c r="B372" s="216">
        <v>44181</v>
      </c>
      <c r="C372" s="257" t="s">
        <v>127</v>
      </c>
      <c r="D372" s="148"/>
      <c r="E372" s="257" t="s">
        <v>128</v>
      </c>
      <c r="F372" s="427">
        <v>15000</v>
      </c>
      <c r="G372" s="259" t="s">
        <v>129</v>
      </c>
    </row>
    <row r="373" spans="2:7" hidden="1">
      <c r="B373" s="216">
        <v>44182</v>
      </c>
      <c r="C373" s="257" t="s">
        <v>127</v>
      </c>
      <c r="D373" s="148"/>
      <c r="E373" s="257" t="s">
        <v>128</v>
      </c>
      <c r="F373" s="427">
        <v>1115000</v>
      </c>
      <c r="G373" s="259" t="s">
        <v>129</v>
      </c>
    </row>
    <row r="374" spans="2:7" hidden="1">
      <c r="B374" s="216">
        <v>44183</v>
      </c>
      <c r="C374" s="257" t="s">
        <v>127</v>
      </c>
      <c r="D374" s="148"/>
      <c r="E374" s="257" t="s">
        <v>128</v>
      </c>
      <c r="F374" s="427">
        <v>10000</v>
      </c>
      <c r="G374" s="259" t="s">
        <v>129</v>
      </c>
    </row>
    <row r="375" spans="2:7" hidden="1">
      <c r="B375" s="216">
        <v>44186</v>
      </c>
      <c r="C375" s="257" t="s">
        <v>127</v>
      </c>
      <c r="D375" s="148"/>
      <c r="E375" s="257" t="s">
        <v>128</v>
      </c>
      <c r="F375" s="427">
        <v>30000</v>
      </c>
      <c r="G375" s="259" t="s">
        <v>129</v>
      </c>
    </row>
    <row r="376" spans="2:7" hidden="1">
      <c r="B376" s="216">
        <v>44186</v>
      </c>
      <c r="C376" s="257" t="s">
        <v>127</v>
      </c>
      <c r="D376" s="148"/>
      <c r="E376" s="257" t="s">
        <v>128</v>
      </c>
      <c r="F376" s="427">
        <v>10000</v>
      </c>
      <c r="G376" s="259" t="s">
        <v>129</v>
      </c>
    </row>
    <row r="377" spans="2:7" hidden="1">
      <c r="B377" s="216">
        <v>44187</v>
      </c>
      <c r="C377" s="257" t="s">
        <v>127</v>
      </c>
      <c r="D377" s="148"/>
      <c r="E377" s="257" t="s">
        <v>128</v>
      </c>
      <c r="F377" s="427">
        <v>300000</v>
      </c>
      <c r="G377" s="259" t="s">
        <v>129</v>
      </c>
    </row>
    <row r="378" spans="2:7" hidden="1">
      <c r="B378" s="216">
        <v>44187</v>
      </c>
      <c r="C378" s="257" t="s">
        <v>127</v>
      </c>
      <c r="D378" s="148"/>
      <c r="E378" s="257" t="s">
        <v>128</v>
      </c>
      <c r="F378" s="427">
        <v>100000</v>
      </c>
      <c r="G378" s="259" t="s">
        <v>129</v>
      </c>
    </row>
    <row r="379" spans="2:7" hidden="1">
      <c r="B379" s="216">
        <v>44188</v>
      </c>
      <c r="C379" s="257" t="s">
        <v>127</v>
      </c>
      <c r="D379" s="148"/>
      <c r="E379" s="257" t="s">
        <v>128</v>
      </c>
      <c r="F379" s="427">
        <v>330000</v>
      </c>
      <c r="G379" s="259" t="s">
        <v>129</v>
      </c>
    </row>
    <row r="380" spans="2:7" hidden="1">
      <c r="B380" s="216">
        <v>44189</v>
      </c>
      <c r="C380" s="257" t="s">
        <v>127</v>
      </c>
      <c r="D380" s="148"/>
      <c r="E380" s="257" t="s">
        <v>128</v>
      </c>
      <c r="F380" s="427">
        <v>20000</v>
      </c>
      <c r="G380" s="259" t="s">
        <v>129</v>
      </c>
    </row>
    <row r="381" spans="2:7" hidden="1">
      <c r="B381" s="216">
        <v>44190</v>
      </c>
      <c r="C381" s="257" t="s">
        <v>127</v>
      </c>
      <c r="D381" s="148"/>
      <c r="E381" s="257" t="s">
        <v>128</v>
      </c>
      <c r="F381" s="427">
        <v>20000</v>
      </c>
      <c r="G381" s="259" t="s">
        <v>129</v>
      </c>
    </row>
    <row r="382" spans="2:7" hidden="1">
      <c r="B382" s="216">
        <v>44190</v>
      </c>
      <c r="C382" s="257" t="s">
        <v>127</v>
      </c>
      <c r="D382" s="148"/>
      <c r="E382" s="257" t="s">
        <v>128</v>
      </c>
      <c r="F382" s="427">
        <v>100000</v>
      </c>
      <c r="G382" s="259" t="s">
        <v>129</v>
      </c>
    </row>
    <row r="383" spans="2:7" hidden="1">
      <c r="B383" s="216">
        <v>44193</v>
      </c>
      <c r="C383" s="257" t="s">
        <v>127</v>
      </c>
      <c r="D383" s="148"/>
      <c r="E383" s="257" t="s">
        <v>128</v>
      </c>
      <c r="F383" s="429">
        <v>10000</v>
      </c>
      <c r="G383" s="259" t="s">
        <v>129</v>
      </c>
    </row>
    <row r="384" spans="2:7" hidden="1">
      <c r="B384" s="216">
        <v>44193</v>
      </c>
      <c r="C384" s="257" t="s">
        <v>127</v>
      </c>
      <c r="D384" s="148"/>
      <c r="E384" s="257" t="s">
        <v>128</v>
      </c>
      <c r="F384" s="430">
        <v>100000</v>
      </c>
      <c r="G384" s="259" t="s">
        <v>129</v>
      </c>
    </row>
    <row r="385" spans="2:7" hidden="1">
      <c r="B385" s="216">
        <v>44193</v>
      </c>
      <c r="C385" s="257" t="s">
        <v>127</v>
      </c>
      <c r="D385" s="148"/>
      <c r="E385" s="257" t="s">
        <v>128</v>
      </c>
      <c r="F385" s="427">
        <v>10000</v>
      </c>
      <c r="G385" s="259" t="s">
        <v>129</v>
      </c>
    </row>
    <row r="386" spans="2:7" hidden="1">
      <c r="B386" s="216">
        <v>44194</v>
      </c>
      <c r="C386" s="257" t="s">
        <v>127</v>
      </c>
      <c r="D386" s="148"/>
      <c r="E386" s="257" t="s">
        <v>128</v>
      </c>
      <c r="F386" s="427">
        <v>10000</v>
      </c>
      <c r="G386" s="259" t="s">
        <v>129</v>
      </c>
    </row>
    <row r="387" spans="2:7" hidden="1">
      <c r="B387" s="216">
        <v>44194</v>
      </c>
      <c r="C387" s="257" t="s">
        <v>127</v>
      </c>
      <c r="D387" s="148"/>
      <c r="E387" s="257" t="s">
        <v>128</v>
      </c>
      <c r="F387" s="427">
        <v>10000</v>
      </c>
      <c r="G387" s="259" t="s">
        <v>129</v>
      </c>
    </row>
    <row r="388" spans="2:7" hidden="1">
      <c r="B388" s="216">
        <v>44194</v>
      </c>
      <c r="C388" s="257" t="s">
        <v>127</v>
      </c>
      <c r="D388" s="148"/>
      <c r="E388" s="257" t="s">
        <v>128</v>
      </c>
      <c r="F388" s="427">
        <v>10000</v>
      </c>
      <c r="G388" s="259" t="s">
        <v>129</v>
      </c>
    </row>
    <row r="389" spans="2:7" hidden="1">
      <c r="B389" s="216">
        <v>44195</v>
      </c>
      <c r="C389" s="257" t="s">
        <v>127</v>
      </c>
      <c r="D389" s="148"/>
      <c r="E389" s="257" t="s">
        <v>128</v>
      </c>
      <c r="F389" s="427">
        <v>1335000</v>
      </c>
      <c r="G389" s="259" t="s">
        <v>129</v>
      </c>
    </row>
    <row r="390" spans="2:7" hidden="1">
      <c r="B390" s="216">
        <v>44196</v>
      </c>
      <c r="C390" s="257" t="s">
        <v>127</v>
      </c>
      <c r="D390" s="148"/>
      <c r="E390" s="257" t="s">
        <v>128</v>
      </c>
      <c r="F390" s="427">
        <v>50000</v>
      </c>
      <c r="G390" s="259" t="s">
        <v>129</v>
      </c>
    </row>
    <row r="391" spans="2:7" hidden="1">
      <c r="B391" s="216">
        <v>44196</v>
      </c>
      <c r="C391" s="257" t="s">
        <v>127</v>
      </c>
      <c r="D391" s="148"/>
      <c r="E391" s="257" t="s">
        <v>128</v>
      </c>
      <c r="F391" s="427">
        <v>10000</v>
      </c>
      <c r="G391" s="259" t="s">
        <v>129</v>
      </c>
    </row>
    <row r="392" spans="2:7" ht="17.25" hidden="1" thickBot="1">
      <c r="B392" s="27">
        <v>44196</v>
      </c>
      <c r="C392" s="269" t="s">
        <v>127</v>
      </c>
      <c r="D392" s="149"/>
      <c r="E392" s="269" t="s">
        <v>128</v>
      </c>
      <c r="F392" s="433">
        <v>20000</v>
      </c>
      <c r="G392" s="271" t="s">
        <v>129</v>
      </c>
    </row>
    <row r="393" spans="2:7" hidden="1">
      <c r="B393" s="53">
        <v>44198</v>
      </c>
      <c r="C393" s="273" t="s">
        <v>127</v>
      </c>
      <c r="E393" s="273" t="s">
        <v>128</v>
      </c>
      <c r="F393" s="427">
        <v>10000</v>
      </c>
      <c r="G393" s="280" t="s">
        <v>129</v>
      </c>
    </row>
    <row r="394" spans="2:7" hidden="1">
      <c r="B394" s="216">
        <v>44200</v>
      </c>
      <c r="C394" s="257" t="s">
        <v>127</v>
      </c>
      <c r="D394" s="148"/>
      <c r="E394" s="257" t="s">
        <v>128</v>
      </c>
      <c r="F394" s="428">
        <v>40000</v>
      </c>
      <c r="G394" s="259" t="s">
        <v>129</v>
      </c>
    </row>
    <row r="395" spans="2:7" hidden="1">
      <c r="B395" s="216">
        <v>44201</v>
      </c>
      <c r="C395" s="257" t="s">
        <v>127</v>
      </c>
      <c r="D395" s="148"/>
      <c r="E395" s="257" t="s">
        <v>128</v>
      </c>
      <c r="F395" s="428">
        <v>100000</v>
      </c>
      <c r="G395" s="259" t="s">
        <v>129</v>
      </c>
    </row>
    <row r="396" spans="2:7" hidden="1">
      <c r="B396" s="216">
        <v>44201</v>
      </c>
      <c r="C396" s="257" t="s">
        <v>127</v>
      </c>
      <c r="D396" s="148"/>
      <c r="E396" s="257" t="s">
        <v>128</v>
      </c>
      <c r="F396" s="428">
        <v>100000</v>
      </c>
      <c r="G396" s="259" t="s">
        <v>129</v>
      </c>
    </row>
    <row r="397" spans="2:7" hidden="1">
      <c r="B397" s="216">
        <v>44201</v>
      </c>
      <c r="C397" s="257" t="s">
        <v>127</v>
      </c>
      <c r="D397" s="148"/>
      <c r="E397" s="257" t="s">
        <v>128</v>
      </c>
      <c r="F397" s="428">
        <v>50000</v>
      </c>
      <c r="G397" s="259" t="s">
        <v>129</v>
      </c>
    </row>
    <row r="398" spans="2:7" hidden="1">
      <c r="B398" s="216">
        <v>44202</v>
      </c>
      <c r="C398" s="257" t="s">
        <v>127</v>
      </c>
      <c r="D398" s="148"/>
      <c r="E398" s="257" t="s">
        <v>128</v>
      </c>
      <c r="F398" s="428">
        <v>325000</v>
      </c>
      <c r="G398" s="259" t="s">
        <v>129</v>
      </c>
    </row>
    <row r="399" spans="2:7" hidden="1">
      <c r="B399" s="216">
        <v>44203</v>
      </c>
      <c r="C399" s="257" t="s">
        <v>127</v>
      </c>
      <c r="D399" s="148"/>
      <c r="E399" s="257" t="s">
        <v>128</v>
      </c>
      <c r="F399" s="428">
        <v>475000</v>
      </c>
      <c r="G399" s="259" t="s">
        <v>129</v>
      </c>
    </row>
    <row r="400" spans="2:7" hidden="1">
      <c r="B400" s="216">
        <v>44204</v>
      </c>
      <c r="C400" s="257" t="s">
        <v>127</v>
      </c>
      <c r="D400" s="148"/>
      <c r="E400" s="257" t="s">
        <v>128</v>
      </c>
      <c r="F400" s="428">
        <v>20000</v>
      </c>
      <c r="G400" s="259" t="s">
        <v>129</v>
      </c>
    </row>
    <row r="401" spans="2:7" hidden="1">
      <c r="B401" s="216">
        <v>44207</v>
      </c>
      <c r="C401" s="257" t="s">
        <v>127</v>
      </c>
      <c r="D401" s="148"/>
      <c r="E401" s="257" t="s">
        <v>128</v>
      </c>
      <c r="F401" s="428">
        <v>10000</v>
      </c>
      <c r="G401" s="259" t="s">
        <v>129</v>
      </c>
    </row>
    <row r="402" spans="2:7" hidden="1">
      <c r="B402" s="216">
        <v>44207</v>
      </c>
      <c r="C402" s="257" t="s">
        <v>127</v>
      </c>
      <c r="D402" s="148"/>
      <c r="E402" s="257" t="s">
        <v>128</v>
      </c>
      <c r="F402" s="428">
        <v>10000</v>
      </c>
      <c r="G402" s="259" t="s">
        <v>129</v>
      </c>
    </row>
    <row r="403" spans="2:7" hidden="1">
      <c r="B403" s="216">
        <v>44207</v>
      </c>
      <c r="C403" s="257" t="s">
        <v>127</v>
      </c>
      <c r="D403" s="148"/>
      <c r="E403" s="257" t="s">
        <v>128</v>
      </c>
      <c r="F403" s="428">
        <v>30000</v>
      </c>
      <c r="G403" s="259" t="s">
        <v>129</v>
      </c>
    </row>
    <row r="404" spans="2:7" hidden="1">
      <c r="B404" s="216">
        <v>44209</v>
      </c>
      <c r="C404" s="257" t="s">
        <v>127</v>
      </c>
      <c r="D404" s="148"/>
      <c r="E404" s="257" t="s">
        <v>128</v>
      </c>
      <c r="F404" s="428">
        <v>80000</v>
      </c>
      <c r="G404" s="259" t="s">
        <v>129</v>
      </c>
    </row>
    <row r="405" spans="2:7" hidden="1">
      <c r="B405" s="216">
        <v>44210</v>
      </c>
      <c r="C405" s="257" t="s">
        <v>127</v>
      </c>
      <c r="D405" s="148"/>
      <c r="E405" s="257" t="s">
        <v>128</v>
      </c>
      <c r="F405" s="428">
        <v>5000</v>
      </c>
      <c r="G405" s="259" t="s">
        <v>129</v>
      </c>
    </row>
    <row r="406" spans="2:7" hidden="1">
      <c r="B406" s="216">
        <v>44210</v>
      </c>
      <c r="C406" s="257" t="s">
        <v>127</v>
      </c>
      <c r="D406" s="148"/>
      <c r="E406" s="257" t="s">
        <v>128</v>
      </c>
      <c r="F406" s="428">
        <v>633</v>
      </c>
      <c r="G406" s="259" t="s">
        <v>129</v>
      </c>
    </row>
    <row r="407" spans="2:7" hidden="1">
      <c r="B407" s="216">
        <v>44214</v>
      </c>
      <c r="C407" s="257" t="s">
        <v>127</v>
      </c>
      <c r="D407" s="148"/>
      <c r="E407" s="257" t="s">
        <v>128</v>
      </c>
      <c r="F407" s="428">
        <v>1115000</v>
      </c>
      <c r="G407" s="259" t="s">
        <v>129</v>
      </c>
    </row>
    <row r="408" spans="2:7" hidden="1">
      <c r="B408" s="216">
        <v>44215</v>
      </c>
      <c r="C408" s="257" t="s">
        <v>127</v>
      </c>
      <c r="D408" s="148"/>
      <c r="E408" s="257" t="s">
        <v>128</v>
      </c>
      <c r="F408" s="428">
        <v>100000</v>
      </c>
      <c r="G408" s="259" t="s">
        <v>129</v>
      </c>
    </row>
    <row r="409" spans="2:7" hidden="1">
      <c r="B409" s="216">
        <v>44216</v>
      </c>
      <c r="C409" s="257" t="s">
        <v>127</v>
      </c>
      <c r="D409" s="148"/>
      <c r="E409" s="257" t="s">
        <v>128</v>
      </c>
      <c r="F409" s="428">
        <v>30000</v>
      </c>
      <c r="G409" s="259" t="s">
        <v>129</v>
      </c>
    </row>
    <row r="410" spans="2:7" hidden="1">
      <c r="B410" s="216">
        <v>44216</v>
      </c>
      <c r="C410" s="257" t="s">
        <v>127</v>
      </c>
      <c r="D410" s="148"/>
      <c r="E410" s="257" t="s">
        <v>128</v>
      </c>
      <c r="F410" s="428">
        <v>10000</v>
      </c>
      <c r="G410" s="259" t="s">
        <v>129</v>
      </c>
    </row>
    <row r="411" spans="2:7" hidden="1">
      <c r="B411" s="216">
        <v>44216</v>
      </c>
      <c r="C411" s="257" t="s">
        <v>127</v>
      </c>
      <c r="D411" s="148"/>
      <c r="E411" s="257" t="s">
        <v>128</v>
      </c>
      <c r="F411" s="428">
        <v>10000</v>
      </c>
      <c r="G411" s="259" t="s">
        <v>129</v>
      </c>
    </row>
    <row r="412" spans="2:7" hidden="1">
      <c r="B412" s="216">
        <v>44218</v>
      </c>
      <c r="C412" s="257" t="s">
        <v>127</v>
      </c>
      <c r="D412" s="148"/>
      <c r="E412" s="257" t="s">
        <v>128</v>
      </c>
      <c r="F412" s="428">
        <v>260000</v>
      </c>
      <c r="G412" s="259" t="s">
        <v>129</v>
      </c>
    </row>
    <row r="413" spans="2:7" hidden="1">
      <c r="B413" s="216">
        <v>44219</v>
      </c>
      <c r="C413" s="257" t="s">
        <v>127</v>
      </c>
      <c r="D413" s="148"/>
      <c r="E413" s="257" t="s">
        <v>128</v>
      </c>
      <c r="F413" s="428">
        <v>2000000</v>
      </c>
      <c r="G413" s="259" t="s">
        <v>129</v>
      </c>
    </row>
    <row r="414" spans="2:7" hidden="1">
      <c r="B414" s="216">
        <v>44221</v>
      </c>
      <c r="C414" s="257" t="s">
        <v>127</v>
      </c>
      <c r="D414" s="148"/>
      <c r="E414" s="257" t="s">
        <v>128</v>
      </c>
      <c r="F414" s="428">
        <v>90000</v>
      </c>
      <c r="G414" s="259" t="s">
        <v>129</v>
      </c>
    </row>
    <row r="415" spans="2:7" hidden="1">
      <c r="B415" s="216">
        <v>44221</v>
      </c>
      <c r="C415" s="257" t="s">
        <v>127</v>
      </c>
      <c r="D415" s="148"/>
      <c r="E415" s="257" t="s">
        <v>128</v>
      </c>
      <c r="F415" s="428">
        <v>300000</v>
      </c>
      <c r="G415" s="259" t="s">
        <v>129</v>
      </c>
    </row>
    <row r="416" spans="2:7" hidden="1">
      <c r="B416" s="216">
        <v>44221</v>
      </c>
      <c r="C416" s="257" t="s">
        <v>127</v>
      </c>
      <c r="D416" s="148"/>
      <c r="E416" s="257" t="s">
        <v>128</v>
      </c>
      <c r="F416" s="428">
        <v>500000</v>
      </c>
      <c r="G416" s="259" t="s">
        <v>129</v>
      </c>
    </row>
    <row r="417" spans="2:7" hidden="1">
      <c r="B417" s="216">
        <v>44222</v>
      </c>
      <c r="C417" s="257" t="s">
        <v>127</v>
      </c>
      <c r="D417" s="148"/>
      <c r="E417" s="257" t="s">
        <v>128</v>
      </c>
      <c r="F417" s="428">
        <v>500000</v>
      </c>
      <c r="G417" s="259" t="s">
        <v>129</v>
      </c>
    </row>
    <row r="418" spans="2:7" hidden="1">
      <c r="B418" s="216">
        <v>44223</v>
      </c>
      <c r="C418" s="257" t="s">
        <v>127</v>
      </c>
      <c r="D418" s="148"/>
      <c r="E418" s="257" t="s">
        <v>128</v>
      </c>
      <c r="F418" s="428">
        <v>50000</v>
      </c>
      <c r="G418" s="259" t="s">
        <v>129</v>
      </c>
    </row>
    <row r="419" spans="2:7" hidden="1">
      <c r="B419" s="216">
        <v>44223</v>
      </c>
      <c r="C419" s="257" t="s">
        <v>127</v>
      </c>
      <c r="D419" s="148"/>
      <c r="E419" s="257" t="s">
        <v>128</v>
      </c>
      <c r="F419" s="428">
        <v>1255000</v>
      </c>
      <c r="G419" s="259" t="s">
        <v>129</v>
      </c>
    </row>
    <row r="420" spans="2:7" hidden="1">
      <c r="B420" s="216">
        <v>44224</v>
      </c>
      <c r="C420" s="257" t="s">
        <v>127</v>
      </c>
      <c r="D420" s="148"/>
      <c r="E420" s="257" t="s">
        <v>128</v>
      </c>
      <c r="F420" s="428">
        <v>50000</v>
      </c>
      <c r="G420" s="259" t="s">
        <v>129</v>
      </c>
    </row>
    <row r="421" spans="2:7" hidden="1">
      <c r="B421" s="216">
        <v>44225</v>
      </c>
      <c r="C421" s="257" t="s">
        <v>127</v>
      </c>
      <c r="D421" s="148"/>
      <c r="E421" s="257" t="s">
        <v>128</v>
      </c>
      <c r="F421" s="428">
        <v>10000</v>
      </c>
      <c r="G421" s="259" t="s">
        <v>129</v>
      </c>
    </row>
    <row r="422" spans="2:7" hidden="1">
      <c r="B422" s="216">
        <v>44225</v>
      </c>
      <c r="C422" s="257" t="s">
        <v>127</v>
      </c>
      <c r="D422" s="148"/>
      <c r="E422" s="257" t="s">
        <v>128</v>
      </c>
      <c r="F422" s="428">
        <v>20000</v>
      </c>
      <c r="G422" s="259" t="s">
        <v>129</v>
      </c>
    </row>
    <row r="423" spans="2:7" ht="17.25" hidden="1" thickBot="1">
      <c r="B423" s="27">
        <v>44225</v>
      </c>
      <c r="C423" s="269" t="s">
        <v>127</v>
      </c>
      <c r="D423" s="149"/>
      <c r="E423" s="269" t="s">
        <v>128</v>
      </c>
      <c r="F423" s="433">
        <v>10000</v>
      </c>
      <c r="G423" s="271" t="s">
        <v>129</v>
      </c>
    </row>
    <row r="424" spans="2:7" ht="17.25" hidden="1" thickBot="1">
      <c r="B424" s="328">
        <v>44228</v>
      </c>
      <c r="C424" s="257" t="s">
        <v>127</v>
      </c>
      <c r="D424" s="264"/>
      <c r="E424" s="331" t="s">
        <v>128</v>
      </c>
      <c r="F424" s="427">
        <v>30000</v>
      </c>
      <c r="G424" s="271" t="s">
        <v>129</v>
      </c>
    </row>
    <row r="425" spans="2:7" hidden="1">
      <c r="B425" s="216">
        <v>44228</v>
      </c>
      <c r="C425" s="257" t="s">
        <v>127</v>
      </c>
      <c r="D425" s="148"/>
      <c r="E425" s="257" t="s">
        <v>128</v>
      </c>
      <c r="F425" s="427">
        <v>50000</v>
      </c>
      <c r="G425" s="270" t="s">
        <v>129</v>
      </c>
    </row>
    <row r="426" spans="2:7" hidden="1">
      <c r="B426" s="216">
        <v>44228</v>
      </c>
      <c r="C426" s="257" t="s">
        <v>127</v>
      </c>
      <c r="D426" s="148"/>
      <c r="E426" s="257" t="s">
        <v>128</v>
      </c>
      <c r="F426" s="427">
        <v>10000</v>
      </c>
      <c r="G426" s="259" t="s">
        <v>129</v>
      </c>
    </row>
    <row r="427" spans="2:7" hidden="1">
      <c r="B427" s="216">
        <v>44228</v>
      </c>
      <c r="C427" s="257" t="s">
        <v>127</v>
      </c>
      <c r="D427" s="148"/>
      <c r="E427" s="257" t="s">
        <v>128</v>
      </c>
      <c r="F427" s="427">
        <v>10000</v>
      </c>
      <c r="G427" s="259" t="s">
        <v>129</v>
      </c>
    </row>
    <row r="428" spans="2:7" hidden="1">
      <c r="B428" s="216">
        <v>44228</v>
      </c>
      <c r="C428" s="257" t="s">
        <v>127</v>
      </c>
      <c r="D428" s="148"/>
      <c r="E428" s="257" t="s">
        <v>128</v>
      </c>
      <c r="F428" s="427">
        <v>10000</v>
      </c>
      <c r="G428" s="259" t="s">
        <v>129</v>
      </c>
    </row>
    <row r="429" spans="2:7" hidden="1">
      <c r="B429" s="216">
        <v>44230</v>
      </c>
      <c r="C429" s="257" t="s">
        <v>127</v>
      </c>
      <c r="D429" s="148"/>
      <c r="E429" s="257" t="s">
        <v>128</v>
      </c>
      <c r="F429" s="427">
        <v>310000</v>
      </c>
      <c r="G429" s="259" t="s">
        <v>129</v>
      </c>
    </row>
    <row r="430" spans="2:7" hidden="1">
      <c r="B430" s="216">
        <v>44232</v>
      </c>
      <c r="C430" s="257" t="s">
        <v>127</v>
      </c>
      <c r="D430" s="148"/>
      <c r="E430" s="257" t="s">
        <v>128</v>
      </c>
      <c r="F430" s="427">
        <v>100000</v>
      </c>
      <c r="G430" s="259" t="s">
        <v>129</v>
      </c>
    </row>
    <row r="431" spans="2:7" hidden="1">
      <c r="B431" s="216">
        <v>44232</v>
      </c>
      <c r="C431" s="257" t="s">
        <v>127</v>
      </c>
      <c r="D431" s="148"/>
      <c r="E431" s="257" t="s">
        <v>128</v>
      </c>
      <c r="F431" s="427">
        <v>100000</v>
      </c>
      <c r="G431" s="259" t="s">
        <v>129</v>
      </c>
    </row>
    <row r="432" spans="2:7" hidden="1">
      <c r="B432" s="216">
        <v>44235</v>
      </c>
      <c r="C432" s="257" t="s">
        <v>127</v>
      </c>
      <c r="D432" s="148"/>
      <c r="E432" s="257" t="s">
        <v>128</v>
      </c>
      <c r="F432" s="427">
        <v>495000</v>
      </c>
      <c r="G432" s="259" t="s">
        <v>129</v>
      </c>
    </row>
    <row r="433" spans="2:7" hidden="1">
      <c r="B433" s="216">
        <v>44237</v>
      </c>
      <c r="C433" s="257" t="s">
        <v>127</v>
      </c>
      <c r="D433" s="148"/>
      <c r="E433" s="257" t="s">
        <v>128</v>
      </c>
      <c r="F433" s="427">
        <v>10000</v>
      </c>
      <c r="G433" s="259" t="s">
        <v>129</v>
      </c>
    </row>
    <row r="434" spans="2:7" hidden="1">
      <c r="B434" s="216">
        <v>44237</v>
      </c>
      <c r="C434" s="257" t="s">
        <v>403</v>
      </c>
      <c r="D434" s="148"/>
      <c r="E434" s="257" t="s">
        <v>128</v>
      </c>
      <c r="F434" s="427">
        <v>50000</v>
      </c>
      <c r="G434" s="259" t="s">
        <v>129</v>
      </c>
    </row>
    <row r="435" spans="2:7" hidden="1">
      <c r="B435" s="216">
        <v>44237</v>
      </c>
      <c r="C435" s="257" t="s">
        <v>127</v>
      </c>
      <c r="D435" s="148"/>
      <c r="E435" s="257" t="s">
        <v>128</v>
      </c>
      <c r="F435" s="427">
        <v>20000</v>
      </c>
      <c r="G435" s="259" t="s">
        <v>129</v>
      </c>
    </row>
    <row r="436" spans="2:7" hidden="1">
      <c r="B436" s="216">
        <v>44237</v>
      </c>
      <c r="C436" s="257" t="s">
        <v>127</v>
      </c>
      <c r="D436" s="148"/>
      <c r="E436" s="257" t="s">
        <v>128</v>
      </c>
      <c r="F436" s="427">
        <v>20000</v>
      </c>
      <c r="G436" s="259" t="s">
        <v>129</v>
      </c>
    </row>
    <row r="437" spans="2:7" hidden="1">
      <c r="B437" s="216">
        <v>44237</v>
      </c>
      <c r="C437" s="257" t="s">
        <v>127</v>
      </c>
      <c r="D437" s="148"/>
      <c r="E437" s="257" t="s">
        <v>128</v>
      </c>
      <c r="F437" s="427">
        <v>10000</v>
      </c>
      <c r="G437" s="259" t="s">
        <v>129</v>
      </c>
    </row>
    <row r="438" spans="2:7" hidden="1">
      <c r="B438" s="216">
        <v>44237</v>
      </c>
      <c r="C438" s="257" t="s">
        <v>127</v>
      </c>
      <c r="D438" s="148"/>
      <c r="E438" s="257" t="s">
        <v>128</v>
      </c>
      <c r="F438" s="427">
        <v>40000</v>
      </c>
      <c r="G438" s="259" t="s">
        <v>129</v>
      </c>
    </row>
    <row r="439" spans="2:7" hidden="1">
      <c r="B439" s="216">
        <v>44237</v>
      </c>
      <c r="C439" s="257" t="s">
        <v>127</v>
      </c>
      <c r="D439" s="148"/>
      <c r="E439" s="257" t="s">
        <v>128</v>
      </c>
      <c r="F439" s="427">
        <v>20000</v>
      </c>
      <c r="G439" s="259" t="s">
        <v>129</v>
      </c>
    </row>
    <row r="440" spans="2:7" hidden="1">
      <c r="B440" s="216">
        <v>44242</v>
      </c>
      <c r="C440" s="257" t="s">
        <v>127</v>
      </c>
      <c r="D440" s="148"/>
      <c r="E440" s="257" t="s">
        <v>128</v>
      </c>
      <c r="F440" s="427">
        <v>90000</v>
      </c>
      <c r="G440" s="259" t="s">
        <v>129</v>
      </c>
    </row>
    <row r="441" spans="2:7" hidden="1">
      <c r="B441" s="216">
        <v>44244</v>
      </c>
      <c r="C441" s="257" t="s">
        <v>127</v>
      </c>
      <c r="D441" s="148"/>
      <c r="E441" s="257" t="s">
        <v>128</v>
      </c>
      <c r="F441" s="427">
        <v>1120000</v>
      </c>
      <c r="G441" s="259" t="s">
        <v>129</v>
      </c>
    </row>
    <row r="442" spans="2:7" hidden="1">
      <c r="B442" s="216">
        <v>44245</v>
      </c>
      <c r="C442" s="257" t="s">
        <v>127</v>
      </c>
      <c r="D442" s="148"/>
      <c r="E442" s="257" t="s">
        <v>128</v>
      </c>
      <c r="F442" s="427">
        <v>10000</v>
      </c>
      <c r="G442" s="259" t="s">
        <v>129</v>
      </c>
    </row>
    <row r="443" spans="2:7" hidden="1">
      <c r="B443" s="216">
        <v>44245</v>
      </c>
      <c r="C443" s="257" t="s">
        <v>127</v>
      </c>
      <c r="D443" s="148"/>
      <c r="E443" s="257" t="s">
        <v>128</v>
      </c>
      <c r="F443" s="427">
        <v>1000000</v>
      </c>
      <c r="G443" s="259" t="s">
        <v>129</v>
      </c>
    </row>
    <row r="444" spans="2:7" hidden="1">
      <c r="B444" s="216">
        <v>44247</v>
      </c>
      <c r="C444" s="257" t="s">
        <v>127</v>
      </c>
      <c r="D444" s="148"/>
      <c r="E444" s="257" t="s">
        <v>128</v>
      </c>
      <c r="F444" s="427">
        <v>50000</v>
      </c>
      <c r="G444" s="259" t="s">
        <v>129</v>
      </c>
    </row>
    <row r="445" spans="2:7" hidden="1">
      <c r="B445" s="216">
        <v>44249</v>
      </c>
      <c r="C445" s="257" t="s">
        <v>127</v>
      </c>
      <c r="D445" s="148"/>
      <c r="E445" s="257" t="s">
        <v>128</v>
      </c>
      <c r="F445" s="427">
        <v>30000</v>
      </c>
      <c r="G445" s="259" t="s">
        <v>129</v>
      </c>
    </row>
    <row r="446" spans="2:7" hidden="1">
      <c r="B446" s="216">
        <v>44249</v>
      </c>
      <c r="C446" s="257" t="s">
        <v>127</v>
      </c>
      <c r="D446" s="148"/>
      <c r="E446" s="257" t="s">
        <v>128</v>
      </c>
      <c r="F446" s="427">
        <v>10000</v>
      </c>
      <c r="G446" s="259" t="s">
        <v>129</v>
      </c>
    </row>
    <row r="447" spans="2:7" hidden="1">
      <c r="B447" s="216">
        <v>44249</v>
      </c>
      <c r="C447" s="257" t="s">
        <v>127</v>
      </c>
      <c r="D447" s="148"/>
      <c r="E447" s="257" t="s">
        <v>128</v>
      </c>
      <c r="F447" s="427">
        <v>100000</v>
      </c>
      <c r="G447" s="259" t="s">
        <v>129</v>
      </c>
    </row>
    <row r="448" spans="2:7" hidden="1">
      <c r="B448" s="216">
        <v>44251</v>
      </c>
      <c r="C448" s="257" t="s">
        <v>127</v>
      </c>
      <c r="D448" s="148"/>
      <c r="E448" s="257" t="s">
        <v>128</v>
      </c>
      <c r="F448" s="427">
        <v>350000</v>
      </c>
      <c r="G448" s="259" t="s">
        <v>129</v>
      </c>
    </row>
    <row r="449" spans="2:7" hidden="1">
      <c r="B449" s="216">
        <v>44252</v>
      </c>
      <c r="C449" s="257" t="s">
        <v>127</v>
      </c>
      <c r="D449" s="148"/>
      <c r="E449" s="257" t="s">
        <v>128</v>
      </c>
      <c r="F449" s="427">
        <v>10000</v>
      </c>
      <c r="G449" s="259" t="s">
        <v>129</v>
      </c>
    </row>
    <row r="450" spans="2:7" hidden="1">
      <c r="B450" s="216">
        <v>44252</v>
      </c>
      <c r="C450" s="257" t="s">
        <v>127</v>
      </c>
      <c r="D450" s="148"/>
      <c r="E450" s="257" t="s">
        <v>128</v>
      </c>
      <c r="F450" s="427">
        <v>50000</v>
      </c>
      <c r="G450" s="259" t="s">
        <v>129</v>
      </c>
    </row>
    <row r="451" spans="2:7" hidden="1">
      <c r="B451" s="216">
        <v>44252</v>
      </c>
      <c r="C451" s="257" t="s">
        <v>127</v>
      </c>
      <c r="D451" s="148"/>
      <c r="E451" s="257" t="s">
        <v>128</v>
      </c>
      <c r="F451" s="427">
        <v>10000</v>
      </c>
      <c r="G451" s="259" t="s">
        <v>129</v>
      </c>
    </row>
    <row r="452" spans="2:7" hidden="1">
      <c r="B452" s="216">
        <v>44253</v>
      </c>
      <c r="C452" s="257" t="s">
        <v>127</v>
      </c>
      <c r="D452" s="148"/>
      <c r="E452" s="257" t="s">
        <v>128</v>
      </c>
      <c r="F452" s="427">
        <v>20000</v>
      </c>
      <c r="G452" s="259" t="s">
        <v>129</v>
      </c>
    </row>
    <row r="453" spans="2:7" hidden="1">
      <c r="B453" s="216">
        <v>44253</v>
      </c>
      <c r="C453" s="257" t="s">
        <v>127</v>
      </c>
      <c r="D453" s="148"/>
      <c r="E453" s="257" t="s">
        <v>128</v>
      </c>
      <c r="F453" s="427">
        <v>30000</v>
      </c>
      <c r="G453" s="259" t="s">
        <v>129</v>
      </c>
    </row>
    <row r="454" spans="2:7" ht="17.25" hidden="1" thickBot="1">
      <c r="B454" s="27">
        <v>44255</v>
      </c>
      <c r="C454" s="269" t="s">
        <v>127</v>
      </c>
      <c r="D454" s="149"/>
      <c r="E454" s="269" t="s">
        <v>128</v>
      </c>
      <c r="F454" s="433">
        <v>50000</v>
      </c>
      <c r="G454" s="271" t="s">
        <v>129</v>
      </c>
    </row>
    <row r="455" spans="2:7" hidden="1">
      <c r="B455" s="328">
        <v>44256</v>
      </c>
      <c r="C455" s="331" t="s">
        <v>403</v>
      </c>
      <c r="D455" s="264"/>
      <c r="E455" s="331" t="s">
        <v>128</v>
      </c>
      <c r="F455" s="445">
        <v>30000</v>
      </c>
      <c r="G455" s="270" t="s">
        <v>129</v>
      </c>
    </row>
    <row r="456" spans="2:7" hidden="1">
      <c r="B456" s="216">
        <v>44257</v>
      </c>
      <c r="C456" s="257" t="s">
        <v>127</v>
      </c>
      <c r="D456" s="148"/>
      <c r="E456" s="257" t="s">
        <v>128</v>
      </c>
      <c r="F456" s="428">
        <v>50000</v>
      </c>
      <c r="G456" s="259" t="s">
        <v>129</v>
      </c>
    </row>
    <row r="457" spans="2:7" hidden="1">
      <c r="B457" s="216">
        <v>44257</v>
      </c>
      <c r="C457" s="257" t="s">
        <v>127</v>
      </c>
      <c r="D457" s="148"/>
      <c r="E457" s="257" t="s">
        <v>128</v>
      </c>
      <c r="F457" s="428">
        <v>10000</v>
      </c>
      <c r="G457" s="259" t="s">
        <v>129</v>
      </c>
    </row>
    <row r="458" spans="2:7" hidden="1">
      <c r="B458" s="216">
        <v>44257</v>
      </c>
      <c r="C458" s="257" t="s">
        <v>127</v>
      </c>
      <c r="D458" s="148"/>
      <c r="E458" s="257" t="s">
        <v>128</v>
      </c>
      <c r="F458" s="428">
        <v>10000</v>
      </c>
      <c r="G458" s="259" t="s">
        <v>129</v>
      </c>
    </row>
    <row r="459" spans="2:7" hidden="1">
      <c r="B459" s="216">
        <v>44257</v>
      </c>
      <c r="C459" s="257" t="s">
        <v>127</v>
      </c>
      <c r="D459" s="148"/>
      <c r="E459" s="257" t="s">
        <v>128</v>
      </c>
      <c r="F459" s="428">
        <v>1190000</v>
      </c>
      <c r="G459" s="259" t="s">
        <v>129</v>
      </c>
    </row>
    <row r="460" spans="2:7" hidden="1">
      <c r="B460" s="216">
        <v>44259</v>
      </c>
      <c r="C460" s="257" t="s">
        <v>127</v>
      </c>
      <c r="D460" s="148"/>
      <c r="E460" s="257" t="s">
        <v>128</v>
      </c>
      <c r="F460" s="428">
        <v>410000</v>
      </c>
      <c r="G460" s="259" t="s">
        <v>129</v>
      </c>
    </row>
    <row r="461" spans="2:7" hidden="1">
      <c r="B461" s="216">
        <v>44260</v>
      </c>
      <c r="C461" s="257" t="s">
        <v>127</v>
      </c>
      <c r="D461" s="148"/>
      <c r="E461" s="257" t="s">
        <v>128</v>
      </c>
      <c r="F461" s="428">
        <v>100000</v>
      </c>
      <c r="G461" s="259" t="s">
        <v>129</v>
      </c>
    </row>
    <row r="462" spans="2:7" hidden="1">
      <c r="B462" s="216">
        <v>44260</v>
      </c>
      <c r="C462" s="257" t="s">
        <v>127</v>
      </c>
      <c r="D462" s="148"/>
      <c r="E462" s="257" t="s">
        <v>128</v>
      </c>
      <c r="F462" s="428">
        <v>20000</v>
      </c>
      <c r="G462" s="259" t="s">
        <v>129</v>
      </c>
    </row>
    <row r="463" spans="2:7" hidden="1">
      <c r="B463" s="216">
        <v>44260</v>
      </c>
      <c r="C463" s="257" t="s">
        <v>127</v>
      </c>
      <c r="D463" s="148"/>
      <c r="E463" s="257" t="s">
        <v>128</v>
      </c>
      <c r="F463" s="428">
        <v>100000</v>
      </c>
      <c r="G463" s="259" t="s">
        <v>129</v>
      </c>
    </row>
    <row r="464" spans="2:7" hidden="1">
      <c r="B464" s="216">
        <v>44263</v>
      </c>
      <c r="C464" s="257" t="s">
        <v>127</v>
      </c>
      <c r="D464" s="148"/>
      <c r="E464" s="257" t="s">
        <v>128</v>
      </c>
      <c r="F464" s="428">
        <v>505000</v>
      </c>
      <c r="G464" s="259" t="s">
        <v>129</v>
      </c>
    </row>
    <row r="465" spans="2:7" hidden="1">
      <c r="B465" s="216">
        <v>44265</v>
      </c>
      <c r="C465" s="257" t="s">
        <v>127</v>
      </c>
      <c r="D465" s="148"/>
      <c r="E465" s="257" t="s">
        <v>128</v>
      </c>
      <c r="F465" s="428">
        <v>10000</v>
      </c>
      <c r="G465" s="259" t="s">
        <v>129</v>
      </c>
    </row>
    <row r="466" spans="2:7" hidden="1">
      <c r="B466" s="216">
        <v>44265</v>
      </c>
      <c r="C466" s="257" t="s">
        <v>127</v>
      </c>
      <c r="D466" s="148"/>
      <c r="E466" s="257" t="s">
        <v>128</v>
      </c>
      <c r="F466" s="428">
        <v>50000</v>
      </c>
      <c r="G466" s="259" t="s">
        <v>129</v>
      </c>
    </row>
    <row r="467" spans="2:7" hidden="1">
      <c r="B467" s="216">
        <v>44265</v>
      </c>
      <c r="C467" s="257" t="s">
        <v>127</v>
      </c>
      <c r="D467" s="148"/>
      <c r="E467" s="257" t="s">
        <v>128</v>
      </c>
      <c r="F467" s="428">
        <v>20000</v>
      </c>
      <c r="G467" s="259" t="s">
        <v>129</v>
      </c>
    </row>
    <row r="468" spans="2:7" hidden="1">
      <c r="B468" s="216">
        <v>44265</v>
      </c>
      <c r="C468" s="257" t="s">
        <v>127</v>
      </c>
      <c r="D468" s="148"/>
      <c r="E468" s="257" t="s">
        <v>128</v>
      </c>
      <c r="F468" s="428">
        <v>10000</v>
      </c>
      <c r="G468" s="259" t="s">
        <v>129</v>
      </c>
    </row>
    <row r="469" spans="2:7" hidden="1">
      <c r="B469" s="216">
        <v>44265</v>
      </c>
      <c r="C469" s="257" t="s">
        <v>127</v>
      </c>
      <c r="D469" s="148"/>
      <c r="E469" s="257" t="s">
        <v>128</v>
      </c>
      <c r="F469" s="428">
        <v>40000</v>
      </c>
      <c r="G469" s="259" t="s">
        <v>129</v>
      </c>
    </row>
    <row r="470" spans="2:7" hidden="1">
      <c r="B470" s="216">
        <v>44267</v>
      </c>
      <c r="C470" s="257" t="s">
        <v>127</v>
      </c>
      <c r="D470" s="148"/>
      <c r="E470" s="257" t="s">
        <v>128</v>
      </c>
      <c r="F470" s="428">
        <v>80000</v>
      </c>
      <c r="G470" s="259" t="s">
        <v>129</v>
      </c>
    </row>
    <row r="471" spans="2:7" hidden="1">
      <c r="B471" s="216">
        <v>44270</v>
      </c>
      <c r="C471" s="257" t="s">
        <v>127</v>
      </c>
      <c r="D471" s="148"/>
      <c r="E471" s="257" t="s">
        <v>128</v>
      </c>
      <c r="F471" s="428">
        <v>5000</v>
      </c>
      <c r="G471" s="259" t="s">
        <v>129</v>
      </c>
    </row>
    <row r="472" spans="2:7" hidden="1">
      <c r="B472" s="216">
        <v>44272</v>
      </c>
      <c r="C472" s="257" t="s">
        <v>127</v>
      </c>
      <c r="D472" s="148"/>
      <c r="E472" s="257" t="s">
        <v>128</v>
      </c>
      <c r="F472" s="428">
        <v>1095000</v>
      </c>
      <c r="G472" s="259" t="s">
        <v>129</v>
      </c>
    </row>
    <row r="473" spans="2:7" hidden="1">
      <c r="B473" s="216">
        <v>44273</v>
      </c>
      <c r="C473" s="257" t="s">
        <v>127</v>
      </c>
      <c r="D473" s="148"/>
      <c r="E473" s="257" t="s">
        <v>128</v>
      </c>
      <c r="F473" s="428">
        <v>10000</v>
      </c>
      <c r="G473" s="259" t="s">
        <v>129</v>
      </c>
    </row>
    <row r="474" spans="2:7" hidden="1">
      <c r="B474" s="216">
        <v>44277</v>
      </c>
      <c r="C474" s="257" t="s">
        <v>127</v>
      </c>
      <c r="D474" s="148"/>
      <c r="E474" s="257" t="s">
        <v>128</v>
      </c>
      <c r="F474" s="428">
        <v>30000</v>
      </c>
      <c r="G474" s="259" t="s">
        <v>129</v>
      </c>
    </row>
    <row r="475" spans="2:7" hidden="1">
      <c r="B475" s="216">
        <v>44277</v>
      </c>
      <c r="C475" s="257" t="s">
        <v>127</v>
      </c>
      <c r="D475" s="148"/>
      <c r="E475" s="257" t="s">
        <v>128</v>
      </c>
      <c r="F475" s="428">
        <v>10000</v>
      </c>
      <c r="G475" s="259" t="s">
        <v>129</v>
      </c>
    </row>
    <row r="476" spans="2:7" hidden="1">
      <c r="B476" s="216">
        <v>44277</v>
      </c>
      <c r="C476" s="257" t="s">
        <v>127</v>
      </c>
      <c r="D476" s="148"/>
      <c r="E476" s="257" t="s">
        <v>128</v>
      </c>
      <c r="F476" s="428">
        <v>100000</v>
      </c>
      <c r="G476" s="259" t="s">
        <v>129</v>
      </c>
    </row>
    <row r="477" spans="2:7" hidden="1">
      <c r="B477" s="216">
        <v>44277</v>
      </c>
      <c r="C477" s="257" t="s">
        <v>127</v>
      </c>
      <c r="D477" s="148"/>
      <c r="E477" s="257" t="s">
        <v>128</v>
      </c>
      <c r="F477" s="428">
        <v>10000</v>
      </c>
      <c r="G477" s="259" t="s">
        <v>129</v>
      </c>
    </row>
    <row r="478" spans="2:7" hidden="1">
      <c r="B478" s="216">
        <v>44279</v>
      </c>
      <c r="C478" s="257" t="s">
        <v>127</v>
      </c>
      <c r="D478" s="148"/>
      <c r="E478" s="257" t="s">
        <v>128</v>
      </c>
      <c r="F478" s="428">
        <v>350000</v>
      </c>
      <c r="G478" s="259" t="s">
        <v>129</v>
      </c>
    </row>
    <row r="479" spans="2:7" hidden="1">
      <c r="B479" s="216">
        <v>44280</v>
      </c>
      <c r="C479" s="257" t="s">
        <v>127</v>
      </c>
      <c r="D479" s="148"/>
      <c r="E479" s="257" t="s">
        <v>128</v>
      </c>
      <c r="F479" s="428">
        <v>10000</v>
      </c>
      <c r="G479" s="259" t="s">
        <v>129</v>
      </c>
    </row>
    <row r="480" spans="2:7" hidden="1">
      <c r="B480" s="216">
        <v>44280</v>
      </c>
      <c r="C480" s="257" t="s">
        <v>127</v>
      </c>
      <c r="D480" s="148"/>
      <c r="E480" s="257" t="s">
        <v>128</v>
      </c>
      <c r="F480" s="428">
        <v>10000</v>
      </c>
      <c r="G480" s="259" t="s">
        <v>129</v>
      </c>
    </row>
    <row r="481" spans="2:7" hidden="1">
      <c r="B481" s="216">
        <v>44282</v>
      </c>
      <c r="C481" s="257" t="s">
        <v>127</v>
      </c>
      <c r="D481" s="148"/>
      <c r="E481" s="257" t="s">
        <v>128</v>
      </c>
      <c r="F481" s="428">
        <v>20000</v>
      </c>
      <c r="G481" s="259" t="s">
        <v>129</v>
      </c>
    </row>
    <row r="482" spans="2:7" hidden="1">
      <c r="B482" s="216">
        <v>44284</v>
      </c>
      <c r="C482" s="257" t="s">
        <v>127</v>
      </c>
      <c r="D482" s="148"/>
      <c r="E482" s="257" t="s">
        <v>128</v>
      </c>
      <c r="F482" s="428">
        <v>10000</v>
      </c>
      <c r="G482" s="259" t="s">
        <v>129</v>
      </c>
    </row>
    <row r="483" spans="2:7" hidden="1">
      <c r="B483" s="216">
        <v>44284</v>
      </c>
      <c r="C483" s="257" t="s">
        <v>127</v>
      </c>
      <c r="D483" s="148"/>
      <c r="E483" s="257" t="s">
        <v>128</v>
      </c>
      <c r="F483" s="428">
        <v>1255000</v>
      </c>
      <c r="G483" s="259" t="s">
        <v>129</v>
      </c>
    </row>
    <row r="484" spans="2:7" hidden="1">
      <c r="B484" s="216">
        <v>44286</v>
      </c>
      <c r="C484" s="257" t="s">
        <v>127</v>
      </c>
      <c r="D484" s="148"/>
      <c r="E484" s="257" t="s">
        <v>128</v>
      </c>
      <c r="F484" s="428">
        <v>50000</v>
      </c>
      <c r="G484" s="259" t="s">
        <v>129</v>
      </c>
    </row>
    <row r="485" spans="2:7" hidden="1">
      <c r="B485" s="216">
        <v>44286</v>
      </c>
      <c r="C485" s="257" t="s">
        <v>127</v>
      </c>
      <c r="D485" s="148"/>
      <c r="E485" s="257" t="s">
        <v>128</v>
      </c>
      <c r="F485" s="428">
        <v>10000</v>
      </c>
      <c r="G485" s="259" t="s">
        <v>129</v>
      </c>
    </row>
    <row r="486" spans="2:7" hidden="1">
      <c r="B486" s="216">
        <v>44286</v>
      </c>
      <c r="C486" s="257" t="s">
        <v>127</v>
      </c>
      <c r="D486" s="148"/>
      <c r="E486" s="257" t="s">
        <v>128</v>
      </c>
      <c r="F486" s="428">
        <v>20000</v>
      </c>
      <c r="G486" s="259" t="s">
        <v>129</v>
      </c>
    </row>
    <row r="487" spans="2:7" ht="17.25" hidden="1" thickBot="1">
      <c r="B487" s="27">
        <v>44286</v>
      </c>
      <c r="C487" s="269" t="s">
        <v>127</v>
      </c>
      <c r="D487" s="149"/>
      <c r="E487" s="269" t="s">
        <v>128</v>
      </c>
      <c r="F487" s="433">
        <v>20000</v>
      </c>
      <c r="G487" s="271" t="s">
        <v>129</v>
      </c>
    </row>
    <row r="488" spans="2:7" hidden="1">
      <c r="B488" s="485">
        <v>44287</v>
      </c>
      <c r="C488" s="331" t="s">
        <v>127</v>
      </c>
      <c r="D488" s="319"/>
      <c r="E488" s="322" t="s">
        <v>128</v>
      </c>
      <c r="F488" s="454">
        <v>30000</v>
      </c>
      <c r="G488" s="270" t="s">
        <v>129</v>
      </c>
    </row>
    <row r="489" spans="2:7" hidden="1">
      <c r="B489" s="53">
        <v>44287</v>
      </c>
      <c r="C489" s="257" t="s">
        <v>127</v>
      </c>
      <c r="D489" s="148"/>
      <c r="E489" s="257" t="s">
        <v>128</v>
      </c>
      <c r="F489" s="427">
        <v>40000</v>
      </c>
      <c r="G489" s="259" t="s">
        <v>129</v>
      </c>
    </row>
    <row r="490" spans="2:7" hidden="1">
      <c r="B490" s="53">
        <v>44287</v>
      </c>
      <c r="C490" s="257" t="s">
        <v>127</v>
      </c>
      <c r="D490" s="148"/>
      <c r="E490" s="257" t="s">
        <v>128</v>
      </c>
      <c r="F490" s="427">
        <v>10000</v>
      </c>
      <c r="G490" s="259" t="s">
        <v>129</v>
      </c>
    </row>
    <row r="491" spans="2:7" hidden="1">
      <c r="B491" s="53">
        <v>44291</v>
      </c>
      <c r="C491" s="257" t="s">
        <v>127</v>
      </c>
      <c r="D491" s="148"/>
      <c r="E491" s="257" t="s">
        <v>128</v>
      </c>
      <c r="F491" s="427">
        <v>100000</v>
      </c>
      <c r="G491" s="259" t="s">
        <v>129</v>
      </c>
    </row>
    <row r="492" spans="2:7" hidden="1">
      <c r="B492" s="53">
        <v>44291</v>
      </c>
      <c r="C492" s="257" t="s">
        <v>127</v>
      </c>
      <c r="D492" s="148"/>
      <c r="E492" s="257" t="s">
        <v>128</v>
      </c>
      <c r="F492" s="427">
        <v>270000</v>
      </c>
      <c r="G492" s="259" t="s">
        <v>129</v>
      </c>
    </row>
    <row r="493" spans="2:7" hidden="1">
      <c r="B493" s="53">
        <v>44291</v>
      </c>
      <c r="C493" s="257" t="s">
        <v>127</v>
      </c>
      <c r="D493" s="148"/>
      <c r="E493" s="257" t="s">
        <v>128</v>
      </c>
      <c r="F493" s="427">
        <v>100000</v>
      </c>
      <c r="G493" s="259" t="s">
        <v>129</v>
      </c>
    </row>
    <row r="494" spans="2:7" hidden="1">
      <c r="B494" s="53">
        <v>44291</v>
      </c>
      <c r="C494" s="257" t="s">
        <v>127</v>
      </c>
      <c r="D494" s="148"/>
      <c r="E494" s="257" t="s">
        <v>128</v>
      </c>
      <c r="F494" s="427">
        <v>1000000</v>
      </c>
      <c r="G494" s="259" t="s">
        <v>129</v>
      </c>
    </row>
    <row r="495" spans="2:7" hidden="1">
      <c r="B495" s="53">
        <v>44291</v>
      </c>
      <c r="C495" s="257" t="s">
        <v>127</v>
      </c>
      <c r="D495" s="148"/>
      <c r="E495" s="257" t="s">
        <v>128</v>
      </c>
      <c r="F495" s="427">
        <v>300000</v>
      </c>
      <c r="G495" s="259" t="s">
        <v>129</v>
      </c>
    </row>
    <row r="496" spans="2:7" hidden="1">
      <c r="B496" s="53">
        <v>44291</v>
      </c>
      <c r="C496" s="257" t="s">
        <v>127</v>
      </c>
      <c r="D496" s="148"/>
      <c r="E496" s="257" t="s">
        <v>128</v>
      </c>
      <c r="F496" s="427">
        <v>50000</v>
      </c>
      <c r="G496" s="259" t="s">
        <v>129</v>
      </c>
    </row>
    <row r="497" spans="2:7" hidden="1">
      <c r="B497" s="53">
        <v>44292</v>
      </c>
      <c r="C497" s="257" t="s">
        <v>127</v>
      </c>
      <c r="D497" s="148"/>
      <c r="E497" s="257" t="s">
        <v>128</v>
      </c>
      <c r="F497" s="427">
        <v>10000</v>
      </c>
      <c r="G497" s="259" t="s">
        <v>129</v>
      </c>
    </row>
    <row r="498" spans="2:7" hidden="1">
      <c r="B498" s="53">
        <v>44293</v>
      </c>
      <c r="C498" s="257" t="s">
        <v>127</v>
      </c>
      <c r="D498" s="148"/>
      <c r="E498" s="257" t="s">
        <v>128</v>
      </c>
      <c r="F498" s="427">
        <v>505000</v>
      </c>
      <c r="G498" s="259" t="s">
        <v>129</v>
      </c>
    </row>
    <row r="499" spans="2:7" hidden="1">
      <c r="B499" s="53">
        <v>44294</v>
      </c>
      <c r="C499" s="257" t="s">
        <v>127</v>
      </c>
      <c r="D499" s="148"/>
      <c r="E499" s="257" t="s">
        <v>128</v>
      </c>
      <c r="F499" s="427">
        <v>20000</v>
      </c>
      <c r="G499" s="259" t="s">
        <v>129</v>
      </c>
    </row>
    <row r="500" spans="2:7" hidden="1">
      <c r="B500" s="53">
        <v>44295</v>
      </c>
      <c r="C500" s="257" t="s">
        <v>127</v>
      </c>
      <c r="D500" s="148"/>
      <c r="E500" s="257" t="s">
        <v>128</v>
      </c>
      <c r="F500" s="427">
        <v>20000</v>
      </c>
      <c r="G500" s="259" t="s">
        <v>129</v>
      </c>
    </row>
    <row r="501" spans="2:7" hidden="1">
      <c r="B501" s="53">
        <v>44295</v>
      </c>
      <c r="C501" s="257" t="s">
        <v>127</v>
      </c>
      <c r="D501" s="148"/>
      <c r="E501" s="257" t="s">
        <v>128</v>
      </c>
      <c r="F501" s="427">
        <v>20000</v>
      </c>
      <c r="G501" s="259" t="s">
        <v>129</v>
      </c>
    </row>
    <row r="502" spans="2:7" hidden="1">
      <c r="B502" s="53">
        <v>44298</v>
      </c>
      <c r="C502" s="257" t="s">
        <v>127</v>
      </c>
      <c r="D502" s="148"/>
      <c r="E502" s="257" t="s">
        <v>128</v>
      </c>
      <c r="F502" s="427">
        <v>50000</v>
      </c>
      <c r="G502" s="259" t="s">
        <v>129</v>
      </c>
    </row>
    <row r="503" spans="2:7" hidden="1">
      <c r="B503" s="53">
        <v>44298</v>
      </c>
      <c r="C503" s="257" t="s">
        <v>127</v>
      </c>
      <c r="D503" s="148"/>
      <c r="E503" s="257" t="s">
        <v>128</v>
      </c>
      <c r="F503" s="427">
        <v>10000</v>
      </c>
      <c r="G503" s="259" t="s">
        <v>129</v>
      </c>
    </row>
    <row r="504" spans="2:7" hidden="1">
      <c r="B504" s="53">
        <v>44298</v>
      </c>
      <c r="C504" s="257" t="s">
        <v>127</v>
      </c>
      <c r="D504" s="148"/>
      <c r="E504" s="257" t="s">
        <v>128</v>
      </c>
      <c r="F504" s="427">
        <v>10000</v>
      </c>
      <c r="G504" s="259" t="s">
        <v>129</v>
      </c>
    </row>
    <row r="505" spans="2:7" hidden="1">
      <c r="B505" s="53">
        <v>44298</v>
      </c>
      <c r="C505" s="257" t="s">
        <v>127</v>
      </c>
      <c r="D505" s="148"/>
      <c r="E505" s="257" t="s">
        <v>128</v>
      </c>
      <c r="F505" s="427">
        <v>2000000</v>
      </c>
      <c r="G505" s="259" t="s">
        <v>129</v>
      </c>
    </row>
    <row r="506" spans="2:7" hidden="1">
      <c r="B506" s="53">
        <v>44300</v>
      </c>
      <c r="C506" s="257" t="s">
        <v>127</v>
      </c>
      <c r="D506" s="148"/>
      <c r="E506" s="257" t="s">
        <v>128</v>
      </c>
      <c r="F506" s="427">
        <v>85000</v>
      </c>
      <c r="G506" s="259" t="s">
        <v>129</v>
      </c>
    </row>
    <row r="507" spans="2:7" hidden="1">
      <c r="B507" s="53">
        <v>44305</v>
      </c>
      <c r="C507" s="257" t="s">
        <v>127</v>
      </c>
      <c r="D507" s="148"/>
      <c r="E507" s="257" t="s">
        <v>128</v>
      </c>
      <c r="F507" s="427">
        <v>1135000</v>
      </c>
      <c r="G507" s="259" t="s">
        <v>129</v>
      </c>
    </row>
    <row r="508" spans="2:7" hidden="1">
      <c r="B508" s="53">
        <v>44307</v>
      </c>
      <c r="C508" s="257" t="s">
        <v>127</v>
      </c>
      <c r="D508" s="148"/>
      <c r="E508" s="257" t="s">
        <v>128</v>
      </c>
      <c r="F508" s="427">
        <v>100000</v>
      </c>
      <c r="G508" s="259" t="s">
        <v>129</v>
      </c>
    </row>
    <row r="509" spans="2:7" hidden="1">
      <c r="B509" s="53">
        <v>44308</v>
      </c>
      <c r="C509" s="257" t="s">
        <v>127</v>
      </c>
      <c r="D509" s="148"/>
      <c r="E509" s="257" t="s">
        <v>128</v>
      </c>
      <c r="F509" s="427">
        <v>260000</v>
      </c>
      <c r="G509" s="259" t="s">
        <v>129</v>
      </c>
    </row>
    <row r="510" spans="2:7" hidden="1">
      <c r="B510" s="53">
        <v>44309</v>
      </c>
      <c r="C510" s="257" t="s">
        <v>127</v>
      </c>
      <c r="D510" s="148"/>
      <c r="E510" s="257" t="s">
        <v>128</v>
      </c>
      <c r="F510" s="427">
        <v>70000</v>
      </c>
      <c r="G510" s="259" t="s">
        <v>129</v>
      </c>
    </row>
    <row r="511" spans="2:7" hidden="1">
      <c r="B511" s="53">
        <v>44312</v>
      </c>
      <c r="C511" s="257" t="s">
        <v>127</v>
      </c>
      <c r="D511" s="148"/>
      <c r="E511" s="257" t="s">
        <v>128</v>
      </c>
      <c r="F511" s="427">
        <v>30000</v>
      </c>
      <c r="G511" s="259" t="s">
        <v>129</v>
      </c>
    </row>
    <row r="512" spans="2:7" hidden="1">
      <c r="B512" s="53">
        <v>44314</v>
      </c>
      <c r="C512" s="257" t="s">
        <v>127</v>
      </c>
      <c r="D512" s="148"/>
      <c r="E512" s="257" t="s">
        <v>128</v>
      </c>
      <c r="F512" s="427">
        <v>1275000</v>
      </c>
      <c r="G512" s="259" t="s">
        <v>129</v>
      </c>
    </row>
    <row r="513" spans="2:7" hidden="1">
      <c r="B513" s="53">
        <v>44315</v>
      </c>
      <c r="C513" s="257" t="s">
        <v>127</v>
      </c>
      <c r="D513" s="148"/>
      <c r="E513" s="257" t="s">
        <v>128</v>
      </c>
      <c r="F513" s="427">
        <v>10000</v>
      </c>
      <c r="G513" s="259" t="s">
        <v>129</v>
      </c>
    </row>
    <row r="514" spans="2:7" hidden="1">
      <c r="B514" s="53">
        <v>44315</v>
      </c>
      <c r="C514" s="257" t="s">
        <v>127</v>
      </c>
      <c r="D514" s="148"/>
      <c r="E514" s="257" t="s">
        <v>128</v>
      </c>
      <c r="F514" s="427">
        <v>10000</v>
      </c>
      <c r="G514" s="259" t="s">
        <v>129</v>
      </c>
    </row>
    <row r="515" spans="2:7" hidden="1">
      <c r="B515" s="53">
        <v>44315</v>
      </c>
      <c r="C515" s="257" t="s">
        <v>127</v>
      </c>
      <c r="D515" s="148"/>
      <c r="E515" s="257" t="s">
        <v>128</v>
      </c>
      <c r="F515" s="427">
        <v>2000000</v>
      </c>
      <c r="G515" s="259" t="s">
        <v>129</v>
      </c>
    </row>
    <row r="516" spans="2:7" hidden="1">
      <c r="B516" s="53">
        <v>44316</v>
      </c>
      <c r="C516" s="257" t="s">
        <v>127</v>
      </c>
      <c r="D516" s="148"/>
      <c r="E516" s="257" t="s">
        <v>128</v>
      </c>
      <c r="F516" s="427">
        <v>50000</v>
      </c>
      <c r="G516" s="259" t="s">
        <v>129</v>
      </c>
    </row>
    <row r="517" spans="2:7" hidden="1">
      <c r="B517" s="53">
        <v>44316</v>
      </c>
      <c r="C517" s="257" t="s">
        <v>127</v>
      </c>
      <c r="D517" s="148"/>
      <c r="E517" s="257" t="s">
        <v>128</v>
      </c>
      <c r="F517" s="427">
        <v>10000</v>
      </c>
      <c r="G517" s="259" t="s">
        <v>129</v>
      </c>
    </row>
    <row r="518" spans="2:7" hidden="1">
      <c r="B518" s="53">
        <v>44316</v>
      </c>
      <c r="C518" s="257" t="s">
        <v>127</v>
      </c>
      <c r="D518" s="148"/>
      <c r="E518" s="257" t="s">
        <v>128</v>
      </c>
      <c r="F518" s="427">
        <v>20000</v>
      </c>
      <c r="G518" s="259" t="s">
        <v>129</v>
      </c>
    </row>
    <row r="519" spans="2:7" ht="17.25" hidden="1" thickBot="1">
      <c r="B519" s="53">
        <v>44316</v>
      </c>
      <c r="C519" s="273" t="s">
        <v>127</v>
      </c>
      <c r="D519" s="277"/>
      <c r="E519" s="273" t="s">
        <v>128</v>
      </c>
      <c r="F519" s="427">
        <v>10000</v>
      </c>
      <c r="G519" s="280" t="s">
        <v>129</v>
      </c>
    </row>
    <row r="520" spans="2:7" hidden="1">
      <c r="B520" s="328">
        <v>44317</v>
      </c>
      <c r="C520" s="331" t="s">
        <v>127</v>
      </c>
      <c r="D520" s="264"/>
      <c r="E520" s="331" t="s">
        <v>128</v>
      </c>
      <c r="F520" s="454">
        <v>30000</v>
      </c>
      <c r="G520" s="270" t="s">
        <v>129</v>
      </c>
    </row>
    <row r="521" spans="2:7" hidden="1">
      <c r="B521" s="216">
        <v>44319</v>
      </c>
      <c r="C521" s="257" t="s">
        <v>127</v>
      </c>
      <c r="D521" s="148"/>
      <c r="E521" s="257" t="s">
        <v>128</v>
      </c>
      <c r="F521" s="427">
        <v>10000</v>
      </c>
      <c r="G521" s="259" t="s">
        <v>129</v>
      </c>
    </row>
    <row r="522" spans="2:7" hidden="1">
      <c r="B522" s="216">
        <v>44319</v>
      </c>
      <c r="C522" s="257" t="s">
        <v>127</v>
      </c>
      <c r="D522" s="148"/>
      <c r="E522" s="257" t="s">
        <v>128</v>
      </c>
      <c r="F522" s="427">
        <v>70000</v>
      </c>
      <c r="G522" s="259" t="s">
        <v>129</v>
      </c>
    </row>
    <row r="523" spans="2:7" hidden="1">
      <c r="B523" s="216">
        <v>44321</v>
      </c>
      <c r="C523" s="257" t="s">
        <v>127</v>
      </c>
      <c r="D523" s="148"/>
      <c r="E523" s="257" t="s">
        <v>128</v>
      </c>
      <c r="F523" s="427">
        <v>100000</v>
      </c>
      <c r="G523" s="259" t="s">
        <v>129</v>
      </c>
    </row>
    <row r="524" spans="2:7" hidden="1">
      <c r="B524" s="216">
        <v>44322</v>
      </c>
      <c r="C524" s="257" t="s">
        <v>127</v>
      </c>
      <c r="D524" s="148"/>
      <c r="E524" s="257" t="s">
        <v>128</v>
      </c>
      <c r="F524" s="427">
        <v>100000</v>
      </c>
      <c r="G524" s="259" t="s">
        <v>129</v>
      </c>
    </row>
    <row r="525" spans="2:7" hidden="1">
      <c r="B525" s="216">
        <v>44322</v>
      </c>
      <c r="C525" s="257" t="s">
        <v>127</v>
      </c>
      <c r="D525" s="148"/>
      <c r="E525" s="257" t="s">
        <v>128</v>
      </c>
      <c r="F525" s="427">
        <v>310000</v>
      </c>
      <c r="G525" s="259" t="s">
        <v>129</v>
      </c>
    </row>
    <row r="526" spans="2:7" hidden="1">
      <c r="B526" s="216">
        <v>44323</v>
      </c>
      <c r="C526" s="257" t="s">
        <v>127</v>
      </c>
      <c r="D526" s="148"/>
      <c r="E526" s="257" t="s">
        <v>128</v>
      </c>
      <c r="F526" s="427">
        <v>10000</v>
      </c>
      <c r="G526" s="259" t="s">
        <v>129</v>
      </c>
    </row>
    <row r="527" spans="2:7" hidden="1">
      <c r="B527" s="216">
        <v>44323</v>
      </c>
      <c r="C527" s="257" t="s">
        <v>127</v>
      </c>
      <c r="D527" s="148"/>
      <c r="E527" s="257" t="s">
        <v>128</v>
      </c>
      <c r="F527" s="427">
        <v>10000</v>
      </c>
      <c r="G527" s="259" t="s">
        <v>129</v>
      </c>
    </row>
    <row r="528" spans="2:7" hidden="1">
      <c r="B528" s="216">
        <v>44326</v>
      </c>
      <c r="C528" s="257" t="s">
        <v>127</v>
      </c>
      <c r="D528" s="148"/>
      <c r="E528" s="257" t="s">
        <v>128</v>
      </c>
      <c r="F528" s="427">
        <v>50000</v>
      </c>
      <c r="G528" s="259" t="s">
        <v>129</v>
      </c>
    </row>
    <row r="529" spans="2:7" hidden="1">
      <c r="B529" s="216">
        <v>44326</v>
      </c>
      <c r="C529" s="257" t="s">
        <v>127</v>
      </c>
      <c r="D529" s="148"/>
      <c r="E529" s="257" t="s">
        <v>128</v>
      </c>
      <c r="F529" s="427">
        <v>10000</v>
      </c>
      <c r="G529" s="259" t="s">
        <v>129</v>
      </c>
    </row>
    <row r="530" spans="2:7" hidden="1">
      <c r="B530" s="216">
        <v>44326</v>
      </c>
      <c r="C530" s="257" t="s">
        <v>127</v>
      </c>
      <c r="D530" s="148"/>
      <c r="E530" s="257" t="s">
        <v>128</v>
      </c>
      <c r="F530" s="427">
        <v>20000</v>
      </c>
      <c r="G530" s="259" t="s">
        <v>129</v>
      </c>
    </row>
    <row r="531" spans="2:7" hidden="1">
      <c r="B531" s="216">
        <v>44326</v>
      </c>
      <c r="C531" s="257" t="s">
        <v>127</v>
      </c>
      <c r="D531" s="148"/>
      <c r="E531" s="257" t="s">
        <v>128</v>
      </c>
      <c r="F531" s="428">
        <v>10000</v>
      </c>
      <c r="G531" s="259" t="s">
        <v>129</v>
      </c>
    </row>
    <row r="532" spans="2:7" hidden="1">
      <c r="B532" s="216">
        <v>44326</v>
      </c>
      <c r="C532" s="257" t="s">
        <v>127</v>
      </c>
      <c r="D532" s="148"/>
      <c r="E532" s="257" t="s">
        <v>128</v>
      </c>
      <c r="F532" s="428">
        <v>485000</v>
      </c>
      <c r="G532" s="259" t="s">
        <v>129</v>
      </c>
    </row>
    <row r="533" spans="2:7" hidden="1">
      <c r="B533" s="216">
        <v>44328</v>
      </c>
      <c r="C533" s="257" t="s">
        <v>127</v>
      </c>
      <c r="D533" s="148"/>
      <c r="E533" s="257" t="s">
        <v>128</v>
      </c>
      <c r="F533" s="428">
        <v>90000</v>
      </c>
      <c r="G533" s="259" t="s">
        <v>129</v>
      </c>
    </row>
    <row r="534" spans="2:7" hidden="1">
      <c r="B534" s="216">
        <v>44330</v>
      </c>
      <c r="C534" s="257" t="s">
        <v>127</v>
      </c>
      <c r="D534" s="148"/>
      <c r="E534" s="257" t="s">
        <v>128</v>
      </c>
      <c r="F534" s="428">
        <v>5000</v>
      </c>
      <c r="G534" s="259" t="s">
        <v>129</v>
      </c>
    </row>
    <row r="535" spans="2:7" hidden="1">
      <c r="B535" s="216">
        <v>44336</v>
      </c>
      <c r="C535" s="257" t="s">
        <v>127</v>
      </c>
      <c r="D535" s="148"/>
      <c r="E535" s="257" t="s">
        <v>128</v>
      </c>
      <c r="F535" s="428">
        <v>1095000</v>
      </c>
      <c r="G535" s="259" t="s">
        <v>129</v>
      </c>
    </row>
    <row r="536" spans="2:7" hidden="1">
      <c r="B536" s="216">
        <v>44340</v>
      </c>
      <c r="C536" s="257" t="s">
        <v>127</v>
      </c>
      <c r="D536" s="148"/>
      <c r="E536" s="257" t="s">
        <v>128</v>
      </c>
      <c r="F536" s="428">
        <v>100000</v>
      </c>
      <c r="G536" s="259" t="s">
        <v>129</v>
      </c>
    </row>
    <row r="537" spans="2:7" hidden="1">
      <c r="B537" s="216">
        <v>44340</v>
      </c>
      <c r="C537" s="257" t="s">
        <v>127</v>
      </c>
      <c r="D537" s="148"/>
      <c r="E537" s="257" t="s">
        <v>128</v>
      </c>
      <c r="F537" s="427">
        <v>340000</v>
      </c>
      <c r="G537" s="259" t="s">
        <v>129</v>
      </c>
    </row>
    <row r="538" spans="2:7" hidden="1">
      <c r="B538" s="216">
        <v>44342</v>
      </c>
      <c r="C538" s="257" t="s">
        <v>127</v>
      </c>
      <c r="D538" s="148"/>
      <c r="E538" s="257" t="s">
        <v>128</v>
      </c>
      <c r="F538" s="427">
        <v>30000</v>
      </c>
      <c r="G538" s="259" t="s">
        <v>129</v>
      </c>
    </row>
    <row r="539" spans="2:7" hidden="1">
      <c r="B539" s="216">
        <v>44343</v>
      </c>
      <c r="C539" s="257" t="s">
        <v>127</v>
      </c>
      <c r="D539" s="148"/>
      <c r="E539" s="257" t="s">
        <v>128</v>
      </c>
      <c r="F539" s="427">
        <v>1235000</v>
      </c>
      <c r="G539" s="259" t="s">
        <v>129</v>
      </c>
    </row>
    <row r="540" spans="2:7" hidden="1">
      <c r="B540" s="216">
        <v>44344</v>
      </c>
      <c r="C540" s="257" t="s">
        <v>127</v>
      </c>
      <c r="D540" s="148"/>
      <c r="E540" s="257" t="s">
        <v>128</v>
      </c>
      <c r="F540" s="427">
        <v>50000</v>
      </c>
      <c r="G540" s="259" t="s">
        <v>129</v>
      </c>
    </row>
    <row r="541" spans="2:7" hidden="1">
      <c r="B541" s="216">
        <v>44347</v>
      </c>
      <c r="C541" s="257" t="s">
        <v>127</v>
      </c>
      <c r="D541" s="148"/>
      <c r="E541" s="257" t="s">
        <v>128</v>
      </c>
      <c r="F541" s="427">
        <v>50000</v>
      </c>
      <c r="G541" s="259" t="s">
        <v>129</v>
      </c>
    </row>
    <row r="542" spans="2:7" hidden="1">
      <c r="B542" s="216">
        <v>44347</v>
      </c>
      <c r="C542" s="257" t="s">
        <v>127</v>
      </c>
      <c r="D542" s="148"/>
      <c r="E542" s="257" t="s">
        <v>128</v>
      </c>
      <c r="F542" s="427">
        <v>10000</v>
      </c>
      <c r="G542" s="259" t="s">
        <v>129</v>
      </c>
    </row>
    <row r="543" spans="2:7" hidden="1">
      <c r="B543" s="216">
        <v>44347</v>
      </c>
      <c r="C543" s="257" t="s">
        <v>127</v>
      </c>
      <c r="D543" s="148"/>
      <c r="E543" s="257" t="s">
        <v>128</v>
      </c>
      <c r="F543" s="427">
        <v>10000</v>
      </c>
      <c r="G543" s="259" t="s">
        <v>129</v>
      </c>
    </row>
    <row r="544" spans="2:7" hidden="1">
      <c r="B544" s="216">
        <v>44347</v>
      </c>
      <c r="C544" s="257" t="s">
        <v>127</v>
      </c>
      <c r="D544" s="148"/>
      <c r="E544" s="257" t="s">
        <v>128</v>
      </c>
      <c r="F544" s="427">
        <v>20000</v>
      </c>
      <c r="G544" s="259" t="s">
        <v>129</v>
      </c>
    </row>
    <row r="545" spans="2:7" ht="17.25" hidden="1" thickBot="1">
      <c r="B545" s="53">
        <v>44347</v>
      </c>
      <c r="C545" s="273" t="s">
        <v>127</v>
      </c>
      <c r="D545" s="277"/>
      <c r="E545" s="273" t="s">
        <v>128</v>
      </c>
      <c r="F545" s="427">
        <v>20000</v>
      </c>
      <c r="G545" s="280" t="s">
        <v>129</v>
      </c>
    </row>
    <row r="546" spans="2:7" hidden="1">
      <c r="B546" s="328">
        <v>44348</v>
      </c>
      <c r="C546" s="331" t="s">
        <v>127</v>
      </c>
      <c r="D546" s="264"/>
      <c r="E546" s="331" t="s">
        <v>128</v>
      </c>
      <c r="F546" s="490">
        <v>30000</v>
      </c>
      <c r="G546" s="270" t="s">
        <v>129</v>
      </c>
    </row>
    <row r="547" spans="2:7" hidden="1">
      <c r="B547" s="216">
        <v>44348</v>
      </c>
      <c r="C547" s="257" t="s">
        <v>127</v>
      </c>
      <c r="D547" s="148"/>
      <c r="E547" s="257" t="s">
        <v>128</v>
      </c>
      <c r="F547" s="489">
        <v>10000</v>
      </c>
      <c r="G547" s="259" t="s">
        <v>129</v>
      </c>
    </row>
    <row r="548" spans="2:7" hidden="1">
      <c r="B548" s="216">
        <v>44349</v>
      </c>
      <c r="C548" s="257" t="s">
        <v>127</v>
      </c>
      <c r="D548" s="148"/>
      <c r="E548" s="257" t="s">
        <v>128</v>
      </c>
      <c r="F548" s="489">
        <v>40000</v>
      </c>
      <c r="G548" s="259" t="s">
        <v>129</v>
      </c>
    </row>
    <row r="549" spans="2:7" hidden="1">
      <c r="B549" s="216">
        <v>44350</v>
      </c>
      <c r="C549" s="257" t="s">
        <v>127</v>
      </c>
      <c r="D549" s="148"/>
      <c r="E549" s="257" t="s">
        <v>128</v>
      </c>
      <c r="F549" s="489">
        <v>270000</v>
      </c>
      <c r="G549" s="259" t="s">
        <v>129</v>
      </c>
    </row>
    <row r="550" spans="2:7" hidden="1">
      <c r="B550" s="216">
        <v>44352</v>
      </c>
      <c r="C550" s="257" t="s">
        <v>127</v>
      </c>
      <c r="D550" s="148"/>
      <c r="E550" s="257" t="s">
        <v>128</v>
      </c>
      <c r="F550" s="489">
        <v>100000</v>
      </c>
      <c r="G550" s="259" t="s">
        <v>129</v>
      </c>
    </row>
    <row r="551" spans="2:7" hidden="1">
      <c r="B551" s="216">
        <v>44354</v>
      </c>
      <c r="C551" s="257" t="s">
        <v>127</v>
      </c>
      <c r="D551" s="148"/>
      <c r="E551" s="257" t="s">
        <v>128</v>
      </c>
      <c r="F551" s="489">
        <v>100000</v>
      </c>
      <c r="G551" s="259" t="s">
        <v>129</v>
      </c>
    </row>
    <row r="552" spans="2:7" hidden="1">
      <c r="B552" s="216">
        <v>44354</v>
      </c>
      <c r="C552" s="257" t="s">
        <v>127</v>
      </c>
      <c r="D552" s="148"/>
      <c r="E552" s="257" t="s">
        <v>128</v>
      </c>
      <c r="F552" s="489">
        <v>40000</v>
      </c>
      <c r="G552" s="259" t="s">
        <v>129</v>
      </c>
    </row>
    <row r="553" spans="2:7" hidden="1">
      <c r="B553" s="216">
        <v>44356</v>
      </c>
      <c r="C553" s="257" t="s">
        <v>127</v>
      </c>
      <c r="D553" s="148"/>
      <c r="E553" s="257" t="s">
        <v>128</v>
      </c>
      <c r="F553" s="489">
        <v>495000</v>
      </c>
      <c r="G553" s="259" t="s">
        <v>129</v>
      </c>
    </row>
    <row r="554" spans="2:7" hidden="1">
      <c r="B554" s="216">
        <v>44357</v>
      </c>
      <c r="C554" s="257" t="s">
        <v>127</v>
      </c>
      <c r="D554" s="148"/>
      <c r="E554" s="257" t="s">
        <v>128</v>
      </c>
      <c r="F554" s="489">
        <v>10000</v>
      </c>
      <c r="G554" s="259" t="s">
        <v>129</v>
      </c>
    </row>
    <row r="555" spans="2:7" hidden="1">
      <c r="B555" s="216">
        <v>44357</v>
      </c>
      <c r="C555" s="257" t="s">
        <v>127</v>
      </c>
      <c r="D555" s="148"/>
      <c r="E555" s="257" t="s">
        <v>128</v>
      </c>
      <c r="F555" s="489">
        <v>50000</v>
      </c>
      <c r="G555" s="259" t="s">
        <v>129</v>
      </c>
    </row>
    <row r="556" spans="2:7" hidden="1">
      <c r="B556" s="216">
        <v>44357</v>
      </c>
      <c r="C556" s="257" t="s">
        <v>127</v>
      </c>
      <c r="D556" s="148"/>
      <c r="E556" s="257" t="s">
        <v>128</v>
      </c>
      <c r="F556" s="489">
        <v>20000</v>
      </c>
      <c r="G556" s="259" t="s">
        <v>129</v>
      </c>
    </row>
    <row r="557" spans="2:7" hidden="1">
      <c r="B557" s="216">
        <v>44357</v>
      </c>
      <c r="C557" s="257" t="s">
        <v>127</v>
      </c>
      <c r="D557" s="148"/>
      <c r="E557" s="257" t="s">
        <v>128</v>
      </c>
      <c r="F557" s="489">
        <v>10000</v>
      </c>
      <c r="G557" s="259" t="s">
        <v>129</v>
      </c>
    </row>
    <row r="558" spans="2:7" hidden="1">
      <c r="B558" s="216">
        <v>44361</v>
      </c>
      <c r="C558" s="257" t="s">
        <v>127</v>
      </c>
      <c r="D558" s="148"/>
      <c r="E558" s="257" t="s">
        <v>128</v>
      </c>
      <c r="F558" s="489">
        <v>80000</v>
      </c>
      <c r="G558" s="259" t="s">
        <v>129</v>
      </c>
    </row>
    <row r="559" spans="2:7" hidden="1">
      <c r="B559" s="216">
        <v>44363</v>
      </c>
      <c r="C559" s="257" t="s">
        <v>127</v>
      </c>
      <c r="D559" s="148"/>
      <c r="E559" s="257" t="s">
        <v>128</v>
      </c>
      <c r="F559" s="489">
        <v>5000</v>
      </c>
      <c r="G559" s="259" t="s">
        <v>129</v>
      </c>
    </row>
    <row r="560" spans="2:7" hidden="1">
      <c r="B560" s="216">
        <v>44364</v>
      </c>
      <c r="C560" s="257" t="s">
        <v>127</v>
      </c>
      <c r="D560" s="148"/>
      <c r="E560" s="257" t="s">
        <v>128</v>
      </c>
      <c r="F560" s="489">
        <v>1255000</v>
      </c>
      <c r="G560" s="259" t="s">
        <v>129</v>
      </c>
    </row>
    <row r="561" spans="2:7" hidden="1">
      <c r="B561" s="216">
        <v>44364</v>
      </c>
      <c r="C561" s="257" t="s">
        <v>127</v>
      </c>
      <c r="D561" s="148"/>
      <c r="E561" s="257" t="s">
        <v>128</v>
      </c>
      <c r="F561" s="489">
        <v>10000</v>
      </c>
      <c r="G561" s="259" t="s">
        <v>129</v>
      </c>
    </row>
    <row r="562" spans="2:7" hidden="1">
      <c r="B562" s="216">
        <v>44364</v>
      </c>
      <c r="C562" s="257" t="s">
        <v>127</v>
      </c>
      <c r="D562" s="148"/>
      <c r="E562" s="257" t="s">
        <v>128</v>
      </c>
      <c r="F562" s="489">
        <v>10000</v>
      </c>
      <c r="G562" s="259" t="s">
        <v>129</v>
      </c>
    </row>
    <row r="563" spans="2:7" hidden="1">
      <c r="B563" s="216">
        <v>44364</v>
      </c>
      <c r="C563" s="257" t="s">
        <v>127</v>
      </c>
      <c r="D563" s="148"/>
      <c r="E563" s="257" t="s">
        <v>128</v>
      </c>
      <c r="F563" s="489">
        <v>10000</v>
      </c>
      <c r="G563" s="259" t="s">
        <v>129</v>
      </c>
    </row>
    <row r="564" spans="2:7" hidden="1">
      <c r="B564" s="216">
        <v>44365</v>
      </c>
      <c r="C564" s="257" t="s">
        <v>127</v>
      </c>
      <c r="D564" s="148"/>
      <c r="E564" s="257" t="s">
        <v>128</v>
      </c>
      <c r="F564" s="489">
        <v>10000</v>
      </c>
      <c r="G564" s="259" t="s">
        <v>129</v>
      </c>
    </row>
    <row r="565" spans="2:7" hidden="1">
      <c r="B565" s="216">
        <v>44366</v>
      </c>
      <c r="C565" s="257" t="s">
        <v>127</v>
      </c>
      <c r="D565" s="148"/>
      <c r="E565" s="257" t="s">
        <v>128</v>
      </c>
      <c r="F565" s="489">
        <v>4232</v>
      </c>
      <c r="G565" s="259" t="s">
        <v>129</v>
      </c>
    </row>
    <row r="566" spans="2:7" hidden="1">
      <c r="B566" s="216">
        <v>44368</v>
      </c>
      <c r="C566" s="257" t="s">
        <v>127</v>
      </c>
      <c r="D566" s="148"/>
      <c r="E566" s="257" t="s">
        <v>128</v>
      </c>
      <c r="F566" s="489">
        <v>20000</v>
      </c>
      <c r="G566" s="259" t="s">
        <v>129</v>
      </c>
    </row>
    <row r="567" spans="2:7" hidden="1">
      <c r="B567" s="216">
        <v>44370</v>
      </c>
      <c r="C567" s="257" t="s">
        <v>127</v>
      </c>
      <c r="D567" s="148"/>
      <c r="E567" s="257" t="s">
        <v>128</v>
      </c>
      <c r="F567" s="489">
        <v>330000</v>
      </c>
      <c r="G567" s="259" t="s">
        <v>129</v>
      </c>
    </row>
    <row r="568" spans="2:7" hidden="1">
      <c r="B568" s="216">
        <v>44371</v>
      </c>
      <c r="C568" s="257" t="s">
        <v>127</v>
      </c>
      <c r="D568" s="148"/>
      <c r="E568" s="257" t="s">
        <v>128</v>
      </c>
      <c r="F568" s="489">
        <v>20000</v>
      </c>
      <c r="G568" s="259" t="s">
        <v>129</v>
      </c>
    </row>
    <row r="569" spans="2:7" hidden="1">
      <c r="B569" s="216">
        <v>44372</v>
      </c>
      <c r="C569" s="257" t="s">
        <v>127</v>
      </c>
      <c r="D569" s="148"/>
      <c r="E569" s="257" t="s">
        <v>128</v>
      </c>
      <c r="F569" s="489">
        <v>10000</v>
      </c>
      <c r="G569" s="259" t="s">
        <v>129</v>
      </c>
    </row>
    <row r="570" spans="2:7" hidden="1">
      <c r="B570" s="216">
        <v>44374</v>
      </c>
      <c r="C570" s="257" t="s">
        <v>127</v>
      </c>
      <c r="D570" s="148"/>
      <c r="E570" s="257" t="s">
        <v>128</v>
      </c>
      <c r="F570" s="489">
        <v>7279</v>
      </c>
      <c r="G570" s="259" t="s">
        <v>129</v>
      </c>
    </row>
    <row r="571" spans="2:7" hidden="1">
      <c r="B571" s="216">
        <v>44375</v>
      </c>
      <c r="C571" s="257" t="s">
        <v>127</v>
      </c>
      <c r="D571" s="148"/>
      <c r="E571" s="257" t="s">
        <v>128</v>
      </c>
      <c r="F571" s="489">
        <v>100000</v>
      </c>
      <c r="G571" s="259" t="s">
        <v>129</v>
      </c>
    </row>
    <row r="572" spans="2:7" hidden="1">
      <c r="B572" s="216">
        <v>44375</v>
      </c>
      <c r="C572" s="257" t="s">
        <v>127</v>
      </c>
      <c r="D572" s="148"/>
      <c r="E572" s="257" t="s">
        <v>128</v>
      </c>
      <c r="F572" s="489">
        <v>1215000</v>
      </c>
      <c r="G572" s="259" t="s">
        <v>129</v>
      </c>
    </row>
    <row r="573" spans="2:7" hidden="1">
      <c r="B573" s="216">
        <v>44375</v>
      </c>
      <c r="C573" s="257" t="s">
        <v>127</v>
      </c>
      <c r="D573" s="148"/>
      <c r="E573" s="257" t="s">
        <v>128</v>
      </c>
      <c r="F573" s="489">
        <v>1000000</v>
      </c>
      <c r="G573" s="259" t="s">
        <v>129</v>
      </c>
    </row>
    <row r="574" spans="2:7" hidden="1">
      <c r="B574" s="216">
        <v>44375</v>
      </c>
      <c r="C574" s="257" t="s">
        <v>127</v>
      </c>
      <c r="D574" s="148"/>
      <c r="E574" s="257" t="s">
        <v>128</v>
      </c>
      <c r="F574" s="489">
        <v>59000</v>
      </c>
      <c r="G574" s="259" t="s">
        <v>129</v>
      </c>
    </row>
    <row r="575" spans="2:7" hidden="1">
      <c r="B575" s="216">
        <v>44375</v>
      </c>
      <c r="C575" s="257" t="s">
        <v>127</v>
      </c>
      <c r="D575" s="148"/>
      <c r="E575" s="257" t="s">
        <v>128</v>
      </c>
      <c r="F575" s="489">
        <v>10000</v>
      </c>
      <c r="G575" s="259" t="s">
        <v>129</v>
      </c>
    </row>
    <row r="576" spans="2:7" hidden="1">
      <c r="B576" s="216">
        <v>44376</v>
      </c>
      <c r="C576" s="257" t="s">
        <v>127</v>
      </c>
      <c r="D576" s="148"/>
      <c r="E576" s="257" t="s">
        <v>128</v>
      </c>
      <c r="F576" s="489">
        <v>10000</v>
      </c>
      <c r="G576" s="259" t="s">
        <v>129</v>
      </c>
    </row>
    <row r="577" spans="2:7" hidden="1">
      <c r="B577" s="216">
        <v>44377</v>
      </c>
      <c r="C577" s="257" t="s">
        <v>127</v>
      </c>
      <c r="D577" s="148"/>
      <c r="E577" s="257" t="s">
        <v>128</v>
      </c>
      <c r="F577" s="489">
        <v>50000</v>
      </c>
      <c r="G577" s="259" t="s">
        <v>129</v>
      </c>
    </row>
    <row r="578" spans="2:7" hidden="1">
      <c r="B578" s="216">
        <v>44377</v>
      </c>
      <c r="C578" s="257" t="s">
        <v>127</v>
      </c>
      <c r="D578" s="148"/>
      <c r="E578" s="257" t="s">
        <v>128</v>
      </c>
      <c r="F578" s="489">
        <v>10000</v>
      </c>
      <c r="G578" s="259" t="s">
        <v>129</v>
      </c>
    </row>
    <row r="579" spans="2:7" hidden="1">
      <c r="B579" s="216">
        <v>44377</v>
      </c>
      <c r="C579" s="257" t="s">
        <v>127</v>
      </c>
      <c r="D579" s="148"/>
      <c r="E579" s="257" t="s">
        <v>128</v>
      </c>
      <c r="F579" s="489">
        <v>70000</v>
      </c>
      <c r="G579" s="259" t="s">
        <v>129</v>
      </c>
    </row>
    <row r="580" spans="2:7" ht="17.25" hidden="1" thickBot="1">
      <c r="B580" s="27">
        <v>44377</v>
      </c>
      <c r="C580" s="269" t="s">
        <v>127</v>
      </c>
      <c r="D580" s="149"/>
      <c r="E580" s="269" t="s">
        <v>128</v>
      </c>
      <c r="F580" s="491">
        <v>20000</v>
      </c>
      <c r="G580" s="271" t="s">
        <v>129</v>
      </c>
    </row>
    <row r="581" spans="2:7" hidden="1">
      <c r="B581" s="328">
        <v>44378</v>
      </c>
      <c r="C581" s="331" t="s">
        <v>127</v>
      </c>
      <c r="D581" s="319"/>
      <c r="E581" s="322" t="s">
        <v>128</v>
      </c>
      <c r="F581" s="454">
        <v>30000</v>
      </c>
      <c r="G581" s="270" t="s">
        <v>129</v>
      </c>
    </row>
    <row r="582" spans="2:7" hidden="1">
      <c r="B582" s="216">
        <v>44378</v>
      </c>
      <c r="C582" s="257" t="s">
        <v>127</v>
      </c>
      <c r="D582" s="148"/>
      <c r="E582" s="257" t="s">
        <v>128</v>
      </c>
      <c r="F582" s="427">
        <v>10000</v>
      </c>
      <c r="G582" s="259" t="s">
        <v>129</v>
      </c>
    </row>
    <row r="583" spans="2:7" hidden="1">
      <c r="B583" s="216">
        <v>44379</v>
      </c>
      <c r="C583" s="257" t="s">
        <v>127</v>
      </c>
      <c r="D583" s="148"/>
      <c r="E583" s="257" t="s">
        <v>128</v>
      </c>
      <c r="F583" s="427">
        <v>40000</v>
      </c>
      <c r="G583" s="259" t="s">
        <v>129</v>
      </c>
    </row>
    <row r="584" spans="2:7" hidden="1">
      <c r="B584" s="216">
        <v>44379</v>
      </c>
      <c r="C584" s="257" t="s">
        <v>127</v>
      </c>
      <c r="D584" s="148"/>
      <c r="E584" s="257" t="s">
        <v>128</v>
      </c>
      <c r="F584" s="427">
        <v>1000000</v>
      </c>
      <c r="G584" s="259" t="s">
        <v>129</v>
      </c>
    </row>
    <row r="585" spans="2:7" hidden="1">
      <c r="B585" s="216">
        <v>44382</v>
      </c>
      <c r="C585" s="257" t="s">
        <v>127</v>
      </c>
      <c r="D585" s="148"/>
      <c r="E585" s="257" t="s">
        <v>128</v>
      </c>
      <c r="F585" s="427">
        <v>100000</v>
      </c>
      <c r="G585" s="259" t="s">
        <v>129</v>
      </c>
    </row>
    <row r="586" spans="2:7" hidden="1">
      <c r="B586" s="216">
        <v>44382</v>
      </c>
      <c r="C586" s="257" t="s">
        <v>127</v>
      </c>
      <c r="D586" s="148"/>
      <c r="E586" s="257" t="s">
        <v>128</v>
      </c>
      <c r="F586" s="427">
        <v>100000</v>
      </c>
      <c r="G586" s="259" t="s">
        <v>129</v>
      </c>
    </row>
    <row r="587" spans="2:7" hidden="1">
      <c r="B587" s="216">
        <v>44382</v>
      </c>
      <c r="C587" s="257" t="s">
        <v>127</v>
      </c>
      <c r="D587" s="148"/>
      <c r="E587" s="257" t="s">
        <v>128</v>
      </c>
      <c r="F587" s="427">
        <v>325000</v>
      </c>
      <c r="G587" s="259" t="s">
        <v>129</v>
      </c>
    </row>
    <row r="588" spans="2:7" hidden="1">
      <c r="B588" s="216">
        <v>44383</v>
      </c>
      <c r="C588" s="257" t="s">
        <v>127</v>
      </c>
      <c r="D588" s="148"/>
      <c r="E588" s="257" t="s">
        <v>128</v>
      </c>
      <c r="F588" s="427">
        <v>10000</v>
      </c>
      <c r="G588" s="259" t="s">
        <v>129</v>
      </c>
    </row>
    <row r="589" spans="2:7" hidden="1">
      <c r="B589" s="216">
        <v>44384</v>
      </c>
      <c r="C589" s="257" t="s">
        <v>127</v>
      </c>
      <c r="D589" s="148"/>
      <c r="E589" s="257" t="s">
        <v>128</v>
      </c>
      <c r="F589" s="427">
        <v>485000</v>
      </c>
      <c r="G589" s="259" t="s">
        <v>129</v>
      </c>
    </row>
    <row r="590" spans="2:7" hidden="1">
      <c r="B590" s="216">
        <v>44385</v>
      </c>
      <c r="C590" s="257" t="s">
        <v>127</v>
      </c>
      <c r="D590" s="148"/>
      <c r="E590" s="257" t="s">
        <v>128</v>
      </c>
      <c r="F590" s="427">
        <v>20000</v>
      </c>
      <c r="G590" s="259" t="s">
        <v>129</v>
      </c>
    </row>
    <row r="591" spans="2:7" hidden="1">
      <c r="B591" s="216">
        <v>44386</v>
      </c>
      <c r="C591" s="257" t="s">
        <v>127</v>
      </c>
      <c r="D591" s="148"/>
      <c r="E591" s="257" t="s">
        <v>128</v>
      </c>
      <c r="F591" s="427">
        <v>20000</v>
      </c>
      <c r="G591" s="259" t="s">
        <v>129</v>
      </c>
    </row>
    <row r="592" spans="2:7" hidden="1">
      <c r="B592" s="216">
        <v>44386</v>
      </c>
      <c r="C592" s="257" t="s">
        <v>127</v>
      </c>
      <c r="D592" s="148"/>
      <c r="E592" s="257" t="s">
        <v>128</v>
      </c>
      <c r="F592" s="427">
        <v>20000</v>
      </c>
      <c r="G592" s="259" t="s">
        <v>129</v>
      </c>
    </row>
    <row r="593" spans="2:7" hidden="1">
      <c r="B593" s="216">
        <v>44389</v>
      </c>
      <c r="C593" s="257" t="s">
        <v>127</v>
      </c>
      <c r="D593" s="148"/>
      <c r="E593" s="257" t="s">
        <v>128</v>
      </c>
      <c r="F593" s="427">
        <v>50000</v>
      </c>
      <c r="G593" s="259" t="s">
        <v>129</v>
      </c>
    </row>
    <row r="594" spans="2:7" hidden="1">
      <c r="B594" s="216">
        <v>44389</v>
      </c>
      <c r="C594" s="257" t="s">
        <v>127</v>
      </c>
      <c r="D594" s="148"/>
      <c r="E594" s="257" t="s">
        <v>128</v>
      </c>
      <c r="F594" s="427">
        <v>10000</v>
      </c>
      <c r="G594" s="259" t="s">
        <v>129</v>
      </c>
    </row>
    <row r="595" spans="2:7" hidden="1">
      <c r="B595" s="216">
        <v>44389</v>
      </c>
      <c r="C595" s="257" t="s">
        <v>127</v>
      </c>
      <c r="D595" s="148"/>
      <c r="E595" s="257" t="s">
        <v>128</v>
      </c>
      <c r="F595" s="427">
        <v>10000</v>
      </c>
      <c r="G595" s="259" t="s">
        <v>129</v>
      </c>
    </row>
    <row r="596" spans="2:7" hidden="1">
      <c r="B596" s="216">
        <v>44390</v>
      </c>
      <c r="C596" s="257" t="s">
        <v>127</v>
      </c>
      <c r="D596" s="148"/>
      <c r="E596" s="257" t="s">
        <v>128</v>
      </c>
      <c r="F596" s="427">
        <v>50000</v>
      </c>
      <c r="G596" s="259" t="s">
        <v>129</v>
      </c>
    </row>
    <row r="597" spans="2:7" hidden="1">
      <c r="B597" s="216">
        <v>44391</v>
      </c>
      <c r="C597" s="257" t="s">
        <v>127</v>
      </c>
      <c r="D597" s="148"/>
      <c r="E597" s="257" t="s">
        <v>128</v>
      </c>
      <c r="F597" s="427">
        <v>85000</v>
      </c>
      <c r="G597" s="259" t="s">
        <v>129</v>
      </c>
    </row>
    <row r="598" spans="2:7" hidden="1">
      <c r="B598" s="216">
        <v>44396</v>
      </c>
      <c r="C598" s="257" t="s">
        <v>127</v>
      </c>
      <c r="D598" s="148"/>
      <c r="E598" s="257" t="s">
        <v>128</v>
      </c>
      <c r="F598" s="427">
        <v>1285000</v>
      </c>
      <c r="G598" s="259" t="s">
        <v>129</v>
      </c>
    </row>
    <row r="599" spans="2:7" hidden="1">
      <c r="B599" s="216">
        <v>44397</v>
      </c>
      <c r="C599" s="257" t="s">
        <v>127</v>
      </c>
      <c r="D599" s="148"/>
      <c r="E599" s="257" t="s">
        <v>128</v>
      </c>
      <c r="F599" s="427">
        <v>10000</v>
      </c>
      <c r="G599" s="259" t="s">
        <v>129</v>
      </c>
    </row>
    <row r="600" spans="2:7" hidden="1">
      <c r="B600" s="216">
        <v>44397</v>
      </c>
      <c r="C600" s="257" t="s">
        <v>127</v>
      </c>
      <c r="D600" s="148"/>
      <c r="E600" s="257" t="s">
        <v>128</v>
      </c>
      <c r="F600" s="427">
        <v>20000</v>
      </c>
      <c r="G600" s="259" t="s">
        <v>129</v>
      </c>
    </row>
    <row r="601" spans="2:7" hidden="1">
      <c r="B601" s="216">
        <v>44397</v>
      </c>
      <c r="C601" s="257" t="s">
        <v>127</v>
      </c>
      <c r="D601" s="148"/>
      <c r="E601" s="257" t="s">
        <v>128</v>
      </c>
      <c r="F601" s="427">
        <v>20000</v>
      </c>
      <c r="G601" s="259" t="s">
        <v>129</v>
      </c>
    </row>
    <row r="602" spans="2:7" hidden="1">
      <c r="B602" s="216">
        <v>44398</v>
      </c>
      <c r="C602" s="257" t="s">
        <v>127</v>
      </c>
      <c r="D602" s="148"/>
      <c r="E602" s="257" t="s">
        <v>128</v>
      </c>
      <c r="F602" s="427">
        <v>100000</v>
      </c>
      <c r="G602" s="259" t="s">
        <v>129</v>
      </c>
    </row>
    <row r="603" spans="2:7" hidden="1">
      <c r="B603" s="216">
        <v>44398</v>
      </c>
      <c r="C603" s="257" t="s">
        <v>127</v>
      </c>
      <c r="D603" s="148"/>
      <c r="E603" s="257" t="s">
        <v>128</v>
      </c>
      <c r="F603" s="427">
        <v>30000</v>
      </c>
      <c r="G603" s="259" t="s">
        <v>129</v>
      </c>
    </row>
    <row r="604" spans="2:7" hidden="1">
      <c r="B604" s="216">
        <v>44398</v>
      </c>
      <c r="C604" s="257" t="s">
        <v>127</v>
      </c>
      <c r="D604" s="148"/>
      <c r="E604" s="257" t="s">
        <v>128</v>
      </c>
      <c r="F604" s="427">
        <v>1800000</v>
      </c>
      <c r="G604" s="259" t="s">
        <v>129</v>
      </c>
    </row>
    <row r="605" spans="2:7" hidden="1">
      <c r="B605" s="216">
        <v>44398</v>
      </c>
      <c r="C605" s="257" t="s">
        <v>127</v>
      </c>
      <c r="D605" s="148"/>
      <c r="E605" s="257" t="s">
        <v>128</v>
      </c>
      <c r="F605" s="427">
        <v>10000</v>
      </c>
      <c r="G605" s="259" t="s">
        <v>129</v>
      </c>
    </row>
    <row r="606" spans="2:7" hidden="1">
      <c r="B606" s="216">
        <v>44398</v>
      </c>
      <c r="C606" s="257" t="s">
        <v>127</v>
      </c>
      <c r="D606" s="148"/>
      <c r="E606" s="257" t="s">
        <v>128</v>
      </c>
      <c r="F606" s="427">
        <v>10000</v>
      </c>
      <c r="G606" s="259" t="s">
        <v>129</v>
      </c>
    </row>
    <row r="607" spans="2:7" hidden="1">
      <c r="B607" s="216">
        <v>44398</v>
      </c>
      <c r="C607" s="257" t="s">
        <v>127</v>
      </c>
      <c r="D607" s="148"/>
      <c r="E607" s="257" t="s">
        <v>128</v>
      </c>
      <c r="F607" s="427">
        <v>10000</v>
      </c>
      <c r="G607" s="259" t="s">
        <v>129</v>
      </c>
    </row>
    <row r="608" spans="2:7" hidden="1">
      <c r="B608" s="216">
        <v>44398</v>
      </c>
      <c r="C608" s="257" t="s">
        <v>127</v>
      </c>
      <c r="D608" s="148"/>
      <c r="E608" s="257" t="s">
        <v>128</v>
      </c>
      <c r="F608" s="427">
        <v>10000</v>
      </c>
      <c r="G608" s="259" t="s">
        <v>129</v>
      </c>
    </row>
    <row r="609" spans="2:7" hidden="1">
      <c r="B609" s="216">
        <v>44398</v>
      </c>
      <c r="C609" s="257" t="s">
        <v>127</v>
      </c>
      <c r="D609" s="148"/>
      <c r="E609" s="257" t="s">
        <v>128</v>
      </c>
      <c r="F609" s="427">
        <v>10000</v>
      </c>
      <c r="G609" s="259" t="s">
        <v>129</v>
      </c>
    </row>
    <row r="610" spans="2:7" hidden="1">
      <c r="B610" s="216">
        <v>44398</v>
      </c>
      <c r="C610" s="257" t="s">
        <v>127</v>
      </c>
      <c r="D610" s="148"/>
      <c r="E610" s="257" t="s">
        <v>128</v>
      </c>
      <c r="F610" s="427">
        <v>200000</v>
      </c>
      <c r="G610" s="259" t="s">
        <v>129</v>
      </c>
    </row>
    <row r="611" spans="2:7" hidden="1">
      <c r="B611" s="216">
        <v>44398</v>
      </c>
      <c r="C611" s="257" t="s">
        <v>127</v>
      </c>
      <c r="D611" s="148"/>
      <c r="E611" s="257" t="s">
        <v>128</v>
      </c>
      <c r="F611" s="427">
        <v>1000000</v>
      </c>
      <c r="G611" s="259" t="s">
        <v>129</v>
      </c>
    </row>
    <row r="612" spans="2:7" hidden="1">
      <c r="B612" s="216">
        <v>44399</v>
      </c>
      <c r="C612" s="257" t="s">
        <v>127</v>
      </c>
      <c r="D612" s="148"/>
      <c r="E612" s="257" t="s">
        <v>128</v>
      </c>
      <c r="F612" s="427">
        <v>270000</v>
      </c>
      <c r="G612" s="259" t="s">
        <v>129</v>
      </c>
    </row>
    <row r="613" spans="2:7" hidden="1">
      <c r="B613" s="216">
        <v>44400</v>
      </c>
      <c r="C613" s="257" t="s">
        <v>127</v>
      </c>
      <c r="D613" s="148"/>
      <c r="E613" s="257" t="s">
        <v>128</v>
      </c>
      <c r="F613" s="427">
        <v>70000</v>
      </c>
      <c r="G613" s="259" t="s">
        <v>129</v>
      </c>
    </row>
    <row r="614" spans="2:7" hidden="1">
      <c r="B614" s="216">
        <v>44402</v>
      </c>
      <c r="C614" s="257" t="s">
        <v>127</v>
      </c>
      <c r="D614" s="148"/>
      <c r="E614" s="257" t="s">
        <v>128</v>
      </c>
      <c r="F614" s="427">
        <v>10000</v>
      </c>
      <c r="G614" s="259" t="s">
        <v>129</v>
      </c>
    </row>
    <row r="615" spans="2:7" hidden="1">
      <c r="B615" s="216">
        <v>44403</v>
      </c>
      <c r="C615" s="257" t="s">
        <v>127</v>
      </c>
      <c r="D615" s="148"/>
      <c r="E615" s="257" t="s">
        <v>128</v>
      </c>
      <c r="F615" s="427">
        <v>30000</v>
      </c>
      <c r="G615" s="259" t="s">
        <v>129</v>
      </c>
    </row>
    <row r="616" spans="2:7" hidden="1">
      <c r="B616" s="216">
        <v>44405</v>
      </c>
      <c r="C616" s="257" t="s">
        <v>127</v>
      </c>
      <c r="D616" s="148"/>
      <c r="E616" s="257" t="s">
        <v>128</v>
      </c>
      <c r="F616" s="427">
        <v>1335000</v>
      </c>
      <c r="G616" s="259" t="s">
        <v>129</v>
      </c>
    </row>
    <row r="617" spans="2:7" hidden="1">
      <c r="B617" s="216">
        <v>44406</v>
      </c>
      <c r="C617" s="257" t="s">
        <v>127</v>
      </c>
      <c r="D617" s="148"/>
      <c r="E617" s="257" t="s">
        <v>128</v>
      </c>
      <c r="F617" s="427">
        <v>10000</v>
      </c>
      <c r="G617" s="259" t="s">
        <v>129</v>
      </c>
    </row>
    <row r="618" spans="2:7" hidden="1">
      <c r="B618" s="216">
        <v>44406</v>
      </c>
      <c r="C618" s="257" t="s">
        <v>127</v>
      </c>
      <c r="D618" s="148"/>
      <c r="E618" s="257" t="s">
        <v>128</v>
      </c>
      <c r="F618" s="427">
        <v>10000</v>
      </c>
      <c r="G618" s="259" t="s">
        <v>129</v>
      </c>
    </row>
    <row r="619" spans="2:7" hidden="1">
      <c r="B619" s="216">
        <v>44407</v>
      </c>
      <c r="C619" s="257" t="s">
        <v>127</v>
      </c>
      <c r="D619" s="148"/>
      <c r="E619" s="257" t="s">
        <v>128</v>
      </c>
      <c r="F619" s="427">
        <v>20000</v>
      </c>
      <c r="G619" s="259" t="s">
        <v>129</v>
      </c>
    </row>
    <row r="620" spans="2:7" hidden="1">
      <c r="B620" s="216">
        <v>44407</v>
      </c>
      <c r="C620" s="257" t="s">
        <v>127</v>
      </c>
      <c r="D620" s="148"/>
      <c r="E620" s="257" t="s">
        <v>128</v>
      </c>
      <c r="F620" s="427">
        <v>10000</v>
      </c>
      <c r="G620" s="259" t="s">
        <v>129</v>
      </c>
    </row>
    <row r="621" spans="2:7" ht="17.25" hidden="1" thickBot="1">
      <c r="B621" s="53">
        <v>44408</v>
      </c>
      <c r="C621" s="273" t="s">
        <v>127</v>
      </c>
      <c r="D621" s="275"/>
      <c r="E621" s="493" t="s">
        <v>128</v>
      </c>
      <c r="F621" s="427">
        <v>10000</v>
      </c>
      <c r="G621" s="280" t="s">
        <v>129</v>
      </c>
    </row>
    <row r="622" spans="2:7" hidden="1">
      <c r="B622" s="328">
        <v>44409</v>
      </c>
      <c r="C622" s="331" t="s">
        <v>127</v>
      </c>
      <c r="D622" s="264"/>
      <c r="E622" s="331" t="s">
        <v>128</v>
      </c>
      <c r="F622" s="454">
        <v>30000</v>
      </c>
      <c r="G622" s="270" t="s">
        <v>129</v>
      </c>
    </row>
    <row r="623" spans="2:7" hidden="1">
      <c r="B623" s="216">
        <v>44409</v>
      </c>
      <c r="C623" s="257" t="s">
        <v>127</v>
      </c>
      <c r="D623" s="148"/>
      <c r="E623" s="257" t="s">
        <v>128</v>
      </c>
      <c r="F623" s="427">
        <v>30000</v>
      </c>
      <c r="G623" s="259" t="s">
        <v>129</v>
      </c>
    </row>
    <row r="624" spans="2:7" hidden="1">
      <c r="B624" s="216">
        <v>44410</v>
      </c>
      <c r="C624" s="257" t="s">
        <v>127</v>
      </c>
      <c r="D624" s="148"/>
      <c r="E624" s="257" t="s">
        <v>128</v>
      </c>
      <c r="F624" s="427">
        <v>50000</v>
      </c>
      <c r="G624" s="259" t="s">
        <v>129</v>
      </c>
    </row>
    <row r="625" spans="2:7" hidden="1">
      <c r="B625" s="216">
        <v>44410</v>
      </c>
      <c r="C625" s="257" t="s">
        <v>127</v>
      </c>
      <c r="D625" s="148"/>
      <c r="E625" s="257" t="s">
        <v>128</v>
      </c>
      <c r="F625" s="427">
        <v>10000</v>
      </c>
      <c r="G625" s="259" t="s">
        <v>129</v>
      </c>
    </row>
    <row r="626" spans="2:7" hidden="1">
      <c r="B626" s="216">
        <v>44410</v>
      </c>
      <c r="C626" s="257" t="s">
        <v>127</v>
      </c>
      <c r="D626" s="148"/>
      <c r="E626" s="257" t="s">
        <v>128</v>
      </c>
      <c r="F626" s="427">
        <v>40000</v>
      </c>
      <c r="G626" s="259" t="s">
        <v>129</v>
      </c>
    </row>
    <row r="627" spans="2:7" hidden="1">
      <c r="B627" s="216">
        <v>44412</v>
      </c>
      <c r="C627" s="257" t="s">
        <v>127</v>
      </c>
      <c r="D627" s="148"/>
      <c r="E627" s="257" t="s">
        <v>128</v>
      </c>
      <c r="F627" s="427">
        <v>100000</v>
      </c>
      <c r="G627" s="259" t="s">
        <v>129</v>
      </c>
    </row>
    <row r="628" spans="2:7" hidden="1">
      <c r="B628" s="216">
        <v>44412</v>
      </c>
      <c r="C628" s="257" t="s">
        <v>127</v>
      </c>
      <c r="D628" s="148"/>
      <c r="E628" s="257" t="s">
        <v>128</v>
      </c>
      <c r="F628" s="427">
        <v>270000</v>
      </c>
      <c r="G628" s="259" t="s">
        <v>129</v>
      </c>
    </row>
    <row r="629" spans="2:7" hidden="1">
      <c r="B629" s="216">
        <v>44413</v>
      </c>
      <c r="C629" s="257" t="s">
        <v>127</v>
      </c>
      <c r="D629" s="148"/>
      <c r="E629" s="257" t="s">
        <v>128</v>
      </c>
      <c r="F629" s="427">
        <v>100000</v>
      </c>
      <c r="G629" s="259" t="s">
        <v>129</v>
      </c>
    </row>
    <row r="630" spans="2:7" hidden="1">
      <c r="B630" s="216">
        <v>44414</v>
      </c>
      <c r="C630" s="257" t="s">
        <v>127</v>
      </c>
      <c r="D630" s="148"/>
      <c r="E630" s="257" t="s">
        <v>128</v>
      </c>
      <c r="F630" s="427">
        <v>40000</v>
      </c>
      <c r="G630" s="259" t="s">
        <v>129</v>
      </c>
    </row>
    <row r="631" spans="2:7" hidden="1">
      <c r="B631" s="216">
        <v>44417</v>
      </c>
      <c r="C631" s="257" t="s">
        <v>127</v>
      </c>
      <c r="D631" s="148"/>
      <c r="E631" s="257" t="s">
        <v>128</v>
      </c>
      <c r="F631" s="427">
        <v>475000</v>
      </c>
      <c r="G631" s="259" t="s">
        <v>129</v>
      </c>
    </row>
    <row r="632" spans="2:7" hidden="1">
      <c r="B632" s="216">
        <v>44418</v>
      </c>
      <c r="C632" s="257" t="s">
        <v>127</v>
      </c>
      <c r="D632" s="148"/>
      <c r="E632" s="257" t="s">
        <v>128</v>
      </c>
      <c r="F632" s="427">
        <v>50000</v>
      </c>
      <c r="G632" s="259" t="s">
        <v>129</v>
      </c>
    </row>
    <row r="633" spans="2:7" hidden="1">
      <c r="B633" s="216">
        <v>44418</v>
      </c>
      <c r="C633" s="257" t="s">
        <v>127</v>
      </c>
      <c r="D633" s="148"/>
      <c r="E633" s="257" t="s">
        <v>128</v>
      </c>
      <c r="F633" s="427">
        <v>10000</v>
      </c>
      <c r="G633" s="259" t="s">
        <v>129</v>
      </c>
    </row>
    <row r="634" spans="2:7" hidden="1">
      <c r="B634" s="216">
        <v>44418</v>
      </c>
      <c r="C634" s="257" t="s">
        <v>127</v>
      </c>
      <c r="D634" s="148"/>
      <c r="E634" s="257" t="s">
        <v>128</v>
      </c>
      <c r="F634" s="427">
        <v>10000</v>
      </c>
      <c r="G634" s="259" t="s">
        <v>129</v>
      </c>
    </row>
    <row r="635" spans="2:7" hidden="1">
      <c r="B635" s="216">
        <v>44419</v>
      </c>
      <c r="C635" s="257" t="s">
        <v>127</v>
      </c>
      <c r="D635" s="148"/>
      <c r="E635" s="257" t="s">
        <v>128</v>
      </c>
      <c r="F635" s="427">
        <v>20000</v>
      </c>
      <c r="G635" s="259" t="s">
        <v>129</v>
      </c>
    </row>
    <row r="636" spans="2:7" hidden="1">
      <c r="B636" s="216">
        <v>44420</v>
      </c>
      <c r="C636" s="257" t="s">
        <v>127</v>
      </c>
      <c r="D636" s="148"/>
      <c r="E636" s="257" t="s">
        <v>128</v>
      </c>
      <c r="F636" s="427">
        <v>80000</v>
      </c>
      <c r="G636" s="259" t="s">
        <v>129</v>
      </c>
    </row>
    <row r="637" spans="2:7" hidden="1">
      <c r="B637" s="216">
        <v>44421</v>
      </c>
      <c r="C637" s="257" t="s">
        <v>127</v>
      </c>
      <c r="D637" s="148"/>
      <c r="E637" s="257" t="s">
        <v>128</v>
      </c>
      <c r="F637" s="427">
        <v>10000</v>
      </c>
      <c r="G637" s="259" t="s">
        <v>129</v>
      </c>
    </row>
    <row r="638" spans="2:7" hidden="1">
      <c r="B638" s="216">
        <v>44425</v>
      </c>
      <c r="C638" s="257" t="s">
        <v>127</v>
      </c>
      <c r="D638" s="148"/>
      <c r="E638" s="257" t="s">
        <v>128</v>
      </c>
      <c r="F638" s="427">
        <v>20000</v>
      </c>
      <c r="G638" s="259" t="s">
        <v>129</v>
      </c>
    </row>
    <row r="639" spans="2:7" hidden="1">
      <c r="B639" s="216">
        <v>44425</v>
      </c>
      <c r="C639" s="257" t="s">
        <v>127</v>
      </c>
      <c r="D639" s="148"/>
      <c r="E639" s="257" t="s">
        <v>128</v>
      </c>
      <c r="F639" s="427">
        <v>5000</v>
      </c>
      <c r="G639" s="259" t="s">
        <v>129</v>
      </c>
    </row>
    <row r="640" spans="2:7" hidden="1">
      <c r="B640" s="216">
        <v>44425</v>
      </c>
      <c r="C640" s="257" t="s">
        <v>127</v>
      </c>
      <c r="D640" s="148"/>
      <c r="E640" s="257" t="s">
        <v>128</v>
      </c>
      <c r="F640" s="427">
        <v>3500000</v>
      </c>
      <c r="G640" s="259" t="s">
        <v>129</v>
      </c>
    </row>
    <row r="641" spans="2:7" hidden="1">
      <c r="B641" s="216">
        <v>44427</v>
      </c>
      <c r="C641" s="257" t="s">
        <v>127</v>
      </c>
      <c r="D641" s="148"/>
      <c r="E641" s="257" t="s">
        <v>128</v>
      </c>
      <c r="F641" s="427">
        <v>1195000</v>
      </c>
      <c r="G641" s="259" t="s">
        <v>129</v>
      </c>
    </row>
    <row r="642" spans="2:7" hidden="1">
      <c r="B642" s="216">
        <v>44427</v>
      </c>
      <c r="C642" s="257" t="s">
        <v>127</v>
      </c>
      <c r="D642" s="148"/>
      <c r="E642" s="257" t="s">
        <v>128</v>
      </c>
      <c r="F642" s="427">
        <v>10000</v>
      </c>
      <c r="G642" s="259" t="s">
        <v>129</v>
      </c>
    </row>
    <row r="643" spans="2:7" hidden="1">
      <c r="B643" s="216">
        <v>44428</v>
      </c>
      <c r="C643" s="257" t="s">
        <v>127</v>
      </c>
      <c r="D643" s="148"/>
      <c r="E643" s="257" t="s">
        <v>128</v>
      </c>
      <c r="F643" s="427">
        <v>20000</v>
      </c>
      <c r="G643" s="259" t="s">
        <v>129</v>
      </c>
    </row>
    <row r="644" spans="2:7" hidden="1">
      <c r="B644" s="216">
        <v>44428</v>
      </c>
      <c r="C644" s="257" t="s">
        <v>127</v>
      </c>
      <c r="D644" s="148"/>
      <c r="E644" s="257" t="s">
        <v>128</v>
      </c>
      <c r="F644" s="427">
        <v>20000</v>
      </c>
      <c r="G644" s="259" t="s">
        <v>129</v>
      </c>
    </row>
    <row r="645" spans="2:7" hidden="1">
      <c r="B645" s="216">
        <v>44431</v>
      </c>
      <c r="C645" s="257" t="s">
        <v>127</v>
      </c>
      <c r="D645" s="148"/>
      <c r="E645" s="257" t="s">
        <v>128</v>
      </c>
      <c r="F645" s="427">
        <v>270000</v>
      </c>
      <c r="G645" s="259" t="s">
        <v>129</v>
      </c>
    </row>
    <row r="646" spans="2:7" hidden="1">
      <c r="B646" s="216">
        <v>44432</v>
      </c>
      <c r="C646" s="257" t="s">
        <v>127</v>
      </c>
      <c r="D646" s="148"/>
      <c r="E646" s="257" t="s">
        <v>128</v>
      </c>
      <c r="F646" s="427">
        <v>100000</v>
      </c>
      <c r="G646" s="259" t="s">
        <v>129</v>
      </c>
    </row>
    <row r="647" spans="2:7" hidden="1">
      <c r="B647" s="216">
        <v>44433</v>
      </c>
      <c r="C647" s="257" t="s">
        <v>127</v>
      </c>
      <c r="D647" s="148"/>
      <c r="E647" s="257" t="s">
        <v>128</v>
      </c>
      <c r="F647" s="427">
        <v>100000</v>
      </c>
      <c r="G647" s="259" t="s">
        <v>129</v>
      </c>
    </row>
    <row r="648" spans="2:7" hidden="1">
      <c r="B648" s="216">
        <v>44435</v>
      </c>
      <c r="C648" s="257" t="s">
        <v>127</v>
      </c>
      <c r="D648" s="148"/>
      <c r="E648" s="257" t="s">
        <v>128</v>
      </c>
      <c r="F648" s="427">
        <v>1280000</v>
      </c>
      <c r="G648" s="259" t="s">
        <v>129</v>
      </c>
    </row>
    <row r="649" spans="2:7" hidden="1">
      <c r="B649" s="216">
        <v>44438</v>
      </c>
      <c r="C649" s="257" t="s">
        <v>127</v>
      </c>
      <c r="D649" s="148"/>
      <c r="E649" s="257" t="s">
        <v>128</v>
      </c>
      <c r="F649" s="427">
        <v>10000</v>
      </c>
      <c r="G649" s="259" t="s">
        <v>129</v>
      </c>
    </row>
    <row r="650" spans="2:7" hidden="1">
      <c r="B650" s="216">
        <v>44438</v>
      </c>
      <c r="C650" s="257" t="s">
        <v>127</v>
      </c>
      <c r="D650" s="148"/>
      <c r="E650" s="257" t="s">
        <v>128</v>
      </c>
      <c r="F650" s="427">
        <v>60000</v>
      </c>
      <c r="G650" s="259" t="s">
        <v>129</v>
      </c>
    </row>
    <row r="651" spans="2:7" hidden="1">
      <c r="B651" s="216">
        <v>44439</v>
      </c>
      <c r="C651" s="257" t="s">
        <v>127</v>
      </c>
      <c r="D651" s="148"/>
      <c r="E651" s="257" t="s">
        <v>128</v>
      </c>
      <c r="F651" s="427">
        <v>50000</v>
      </c>
      <c r="G651" s="259" t="s">
        <v>129</v>
      </c>
    </row>
    <row r="652" spans="2:7" hidden="1">
      <c r="B652" s="216">
        <v>44439</v>
      </c>
      <c r="C652" s="257" t="s">
        <v>127</v>
      </c>
      <c r="D652" s="148"/>
      <c r="E652" s="257" t="s">
        <v>128</v>
      </c>
      <c r="F652" s="427">
        <v>10000</v>
      </c>
      <c r="G652" s="259" t="s">
        <v>129</v>
      </c>
    </row>
    <row r="653" spans="2:7" ht="17.25" hidden="1" thickBot="1">
      <c r="B653" s="53">
        <v>44439</v>
      </c>
      <c r="C653" s="273" t="s">
        <v>127</v>
      </c>
      <c r="D653" s="277"/>
      <c r="E653" s="273" t="s">
        <v>128</v>
      </c>
      <c r="F653" s="427">
        <v>20000</v>
      </c>
      <c r="G653" s="280" t="s">
        <v>129</v>
      </c>
    </row>
    <row r="654" spans="2:7" hidden="1">
      <c r="B654" s="328">
        <v>44440</v>
      </c>
      <c r="C654" s="331" t="s">
        <v>127</v>
      </c>
      <c r="D654" s="264"/>
      <c r="E654" s="331" t="s">
        <v>128</v>
      </c>
      <c r="F654" s="504">
        <v>30000</v>
      </c>
      <c r="G654" s="270" t="s">
        <v>129</v>
      </c>
    </row>
    <row r="655" spans="2:7" hidden="1">
      <c r="B655" s="502">
        <v>44440</v>
      </c>
      <c r="C655" s="257" t="s">
        <v>127</v>
      </c>
      <c r="D655" s="148"/>
      <c r="E655" s="257" t="s">
        <v>128</v>
      </c>
      <c r="F655" s="505">
        <v>70000</v>
      </c>
      <c r="G655" s="259" t="s">
        <v>129</v>
      </c>
    </row>
    <row r="656" spans="2:7" hidden="1">
      <c r="B656" s="502">
        <v>44440</v>
      </c>
      <c r="C656" s="257" t="s">
        <v>127</v>
      </c>
      <c r="D656" s="148"/>
      <c r="E656" s="257" t="s">
        <v>128</v>
      </c>
      <c r="F656" s="505">
        <v>10000</v>
      </c>
      <c r="G656" s="259" t="s">
        <v>129</v>
      </c>
    </row>
    <row r="657" spans="2:7" hidden="1">
      <c r="B657" s="502">
        <v>44441</v>
      </c>
      <c r="C657" s="257" t="s">
        <v>127</v>
      </c>
      <c r="D657" s="148"/>
      <c r="E657" s="257" t="s">
        <v>128</v>
      </c>
      <c r="F657" s="505">
        <v>10000</v>
      </c>
      <c r="G657" s="259" t="s">
        <v>129</v>
      </c>
    </row>
    <row r="658" spans="2:7" hidden="1">
      <c r="B658" s="502">
        <v>44442</v>
      </c>
      <c r="C658" s="257" t="s">
        <v>127</v>
      </c>
      <c r="D658" s="148"/>
      <c r="E658" s="257" t="s">
        <v>128</v>
      </c>
      <c r="F658" s="505">
        <v>100000</v>
      </c>
      <c r="G658" s="259" t="s">
        <v>129</v>
      </c>
    </row>
    <row r="659" spans="2:7" hidden="1">
      <c r="B659" s="502">
        <v>44442</v>
      </c>
      <c r="C659" s="257" t="s">
        <v>127</v>
      </c>
      <c r="D659" s="148"/>
      <c r="E659" s="257" t="s">
        <v>128</v>
      </c>
      <c r="F659" s="505">
        <v>270000</v>
      </c>
      <c r="G659" s="259" t="s">
        <v>129</v>
      </c>
    </row>
    <row r="660" spans="2:7" hidden="1">
      <c r="B660" s="502">
        <v>44445</v>
      </c>
      <c r="C660" s="257" t="s">
        <v>127</v>
      </c>
      <c r="D660" s="148"/>
      <c r="E660" s="257" t="s">
        <v>128</v>
      </c>
      <c r="F660" s="505">
        <v>100000</v>
      </c>
      <c r="G660" s="259" t="s">
        <v>129</v>
      </c>
    </row>
    <row r="661" spans="2:7" hidden="1">
      <c r="B661" s="502">
        <v>44447</v>
      </c>
      <c r="C661" s="257" t="s">
        <v>127</v>
      </c>
      <c r="D661" s="148"/>
      <c r="E661" s="257" t="s">
        <v>128</v>
      </c>
      <c r="F661" s="505">
        <v>515000</v>
      </c>
      <c r="G661" s="259" t="s">
        <v>129</v>
      </c>
    </row>
    <row r="662" spans="2:7" hidden="1">
      <c r="B662" s="502">
        <v>44448</v>
      </c>
      <c r="C662" s="257" t="s">
        <v>127</v>
      </c>
      <c r="D662" s="148"/>
      <c r="E662" s="257" t="s">
        <v>128</v>
      </c>
      <c r="F662" s="505">
        <v>100000</v>
      </c>
      <c r="G662" s="259" t="s">
        <v>129</v>
      </c>
    </row>
    <row r="663" spans="2:7" hidden="1">
      <c r="B663" s="502">
        <v>44448</v>
      </c>
      <c r="C663" s="257" t="s">
        <v>127</v>
      </c>
      <c r="D663" s="148"/>
      <c r="E663" s="257" t="s">
        <v>128</v>
      </c>
      <c r="F663" s="505">
        <v>20000</v>
      </c>
      <c r="G663" s="259" t="s">
        <v>129</v>
      </c>
    </row>
    <row r="664" spans="2:7" hidden="1">
      <c r="B664" s="502">
        <v>44449</v>
      </c>
      <c r="C664" s="257" t="s">
        <v>127</v>
      </c>
      <c r="D664" s="148"/>
      <c r="E664" s="257" t="s">
        <v>128</v>
      </c>
      <c r="F664" s="505">
        <v>50000</v>
      </c>
      <c r="G664" s="259" t="s">
        <v>129</v>
      </c>
    </row>
    <row r="665" spans="2:7" hidden="1">
      <c r="B665" s="502">
        <v>44449</v>
      </c>
      <c r="C665" s="257" t="s">
        <v>127</v>
      </c>
      <c r="D665" s="148"/>
      <c r="E665" s="257" t="s">
        <v>128</v>
      </c>
      <c r="F665" s="505">
        <v>10000</v>
      </c>
      <c r="G665" s="259" t="s">
        <v>129</v>
      </c>
    </row>
    <row r="666" spans="2:7" hidden="1">
      <c r="B666" s="502">
        <v>44449</v>
      </c>
      <c r="C666" s="257" t="s">
        <v>127</v>
      </c>
      <c r="D666" s="148"/>
      <c r="E666" s="257" t="s">
        <v>128</v>
      </c>
      <c r="F666" s="505">
        <v>20000</v>
      </c>
      <c r="G666" s="259" t="s">
        <v>129</v>
      </c>
    </row>
    <row r="667" spans="2:7" hidden="1">
      <c r="B667" s="502">
        <v>44449</v>
      </c>
      <c r="C667" s="257" t="s">
        <v>127</v>
      </c>
      <c r="D667" s="148"/>
      <c r="E667" s="257" t="s">
        <v>128</v>
      </c>
      <c r="F667" s="505">
        <v>10000</v>
      </c>
      <c r="G667" s="259" t="s">
        <v>129</v>
      </c>
    </row>
    <row r="668" spans="2:7" hidden="1">
      <c r="B668" s="502">
        <v>44452</v>
      </c>
      <c r="C668" s="257" t="s">
        <v>127</v>
      </c>
      <c r="D668" s="148"/>
      <c r="E668" s="257" t="s">
        <v>128</v>
      </c>
      <c r="F668" s="505">
        <v>80000</v>
      </c>
      <c r="G668" s="259" t="s">
        <v>129</v>
      </c>
    </row>
    <row r="669" spans="2:7" hidden="1">
      <c r="B669" s="502">
        <v>44454</v>
      </c>
      <c r="C669" s="257" t="s">
        <v>127</v>
      </c>
      <c r="D669" s="148"/>
      <c r="E669" s="257" t="s">
        <v>128</v>
      </c>
      <c r="F669" s="505">
        <v>5000</v>
      </c>
      <c r="G669" s="259" t="s">
        <v>129</v>
      </c>
    </row>
    <row r="670" spans="2:7" hidden="1">
      <c r="B670" s="502">
        <v>44455</v>
      </c>
      <c r="C670" s="257" t="s">
        <v>127</v>
      </c>
      <c r="D670" s="148"/>
      <c r="E670" s="257" t="s">
        <v>128</v>
      </c>
      <c r="F670" s="505">
        <v>100000</v>
      </c>
      <c r="G670" s="259" t="s">
        <v>129</v>
      </c>
    </row>
    <row r="671" spans="2:7" hidden="1">
      <c r="B671" s="502">
        <v>44455</v>
      </c>
      <c r="C671" s="257" t="s">
        <v>127</v>
      </c>
      <c r="D671" s="148"/>
      <c r="E671" s="257" t="s">
        <v>128</v>
      </c>
      <c r="F671" s="505">
        <v>10000</v>
      </c>
      <c r="G671" s="259" t="s">
        <v>129</v>
      </c>
    </row>
    <row r="672" spans="2:7" hidden="1">
      <c r="B672" s="502">
        <v>44456</v>
      </c>
      <c r="C672" s="257" t="s">
        <v>127</v>
      </c>
      <c r="D672" s="148"/>
      <c r="E672" s="257" t="s">
        <v>128</v>
      </c>
      <c r="F672" s="505">
        <v>1155000</v>
      </c>
      <c r="G672" s="259" t="s">
        <v>129</v>
      </c>
    </row>
    <row r="673" spans="2:7" hidden="1">
      <c r="B673" s="502">
        <v>44462</v>
      </c>
      <c r="C673" s="257" t="s">
        <v>127</v>
      </c>
      <c r="D673" s="148"/>
      <c r="E673" s="257" t="s">
        <v>128</v>
      </c>
      <c r="F673" s="505">
        <v>10000</v>
      </c>
      <c r="G673" s="259" t="s">
        <v>129</v>
      </c>
    </row>
    <row r="674" spans="2:7" hidden="1">
      <c r="B674" s="502">
        <v>44462</v>
      </c>
      <c r="C674" s="257" t="s">
        <v>127</v>
      </c>
      <c r="D674" s="148"/>
      <c r="E674" s="257" t="s">
        <v>128</v>
      </c>
      <c r="F674" s="505">
        <v>20000</v>
      </c>
      <c r="G674" s="259" t="s">
        <v>129</v>
      </c>
    </row>
    <row r="675" spans="2:7" hidden="1">
      <c r="B675" s="502">
        <v>44462</v>
      </c>
      <c r="C675" s="257" t="s">
        <v>127</v>
      </c>
      <c r="D675" s="148"/>
      <c r="E675" s="257" t="s">
        <v>128</v>
      </c>
      <c r="F675" s="505">
        <v>20000</v>
      </c>
      <c r="G675" s="259" t="s">
        <v>129</v>
      </c>
    </row>
    <row r="676" spans="2:7" hidden="1">
      <c r="B676" s="502">
        <v>44462</v>
      </c>
      <c r="C676" s="257" t="s">
        <v>127</v>
      </c>
      <c r="D676" s="148"/>
      <c r="E676" s="257" t="s">
        <v>128</v>
      </c>
      <c r="F676" s="505">
        <v>50000</v>
      </c>
      <c r="G676" s="259" t="s">
        <v>129</v>
      </c>
    </row>
    <row r="677" spans="2:7" hidden="1">
      <c r="B677" s="502">
        <v>44466</v>
      </c>
      <c r="C677" s="257" t="s">
        <v>127</v>
      </c>
      <c r="D677" s="148"/>
      <c r="E677" s="257" t="s">
        <v>128</v>
      </c>
      <c r="F677" s="505">
        <v>360000</v>
      </c>
      <c r="G677" s="259" t="s">
        <v>129</v>
      </c>
    </row>
    <row r="678" spans="2:7" hidden="1">
      <c r="B678" s="502">
        <v>44467</v>
      </c>
      <c r="C678" s="257" t="s">
        <v>127</v>
      </c>
      <c r="D678" s="148"/>
      <c r="E678" s="257" t="s">
        <v>128</v>
      </c>
      <c r="F678" s="505">
        <v>10000</v>
      </c>
      <c r="G678" s="259" t="s">
        <v>129</v>
      </c>
    </row>
    <row r="679" spans="2:7" hidden="1">
      <c r="B679" s="502">
        <v>44468</v>
      </c>
      <c r="C679" s="257" t="s">
        <v>127</v>
      </c>
      <c r="D679" s="148"/>
      <c r="E679" s="257" t="s">
        <v>128</v>
      </c>
      <c r="F679" s="505">
        <v>10000</v>
      </c>
      <c r="G679" s="259" t="s">
        <v>129</v>
      </c>
    </row>
    <row r="680" spans="2:7" ht="17.25" hidden="1" thickBot="1">
      <c r="B680" s="503">
        <v>44468</v>
      </c>
      <c r="C680" s="269" t="s">
        <v>127</v>
      </c>
      <c r="D680" s="149"/>
      <c r="E680" s="269" t="s">
        <v>128</v>
      </c>
      <c r="F680" s="506">
        <v>1265000</v>
      </c>
      <c r="G680" s="271" t="s">
        <v>129</v>
      </c>
    </row>
    <row r="681" spans="2:7" hidden="1">
      <c r="B681" s="522">
        <v>44470</v>
      </c>
      <c r="C681" s="331" t="s">
        <v>127</v>
      </c>
      <c r="D681" s="319"/>
      <c r="E681" s="322" t="s">
        <v>128</v>
      </c>
      <c r="F681" s="523">
        <v>30000</v>
      </c>
      <c r="G681" s="270" t="s">
        <v>129</v>
      </c>
    </row>
    <row r="682" spans="2:7" hidden="1">
      <c r="B682" s="524">
        <v>44470</v>
      </c>
      <c r="C682" s="257" t="s">
        <v>127</v>
      </c>
      <c r="D682" s="148"/>
      <c r="E682" s="257" t="s">
        <v>128</v>
      </c>
      <c r="F682" s="521">
        <v>20000</v>
      </c>
      <c r="G682" s="259" t="s">
        <v>129</v>
      </c>
    </row>
    <row r="683" spans="2:7" hidden="1">
      <c r="B683" s="524">
        <v>44474</v>
      </c>
      <c r="C683" s="257" t="s">
        <v>127</v>
      </c>
      <c r="D683" s="148"/>
      <c r="E683" s="257" t="s">
        <v>128</v>
      </c>
      <c r="F683" s="521">
        <v>100000</v>
      </c>
      <c r="G683" s="259" t="s">
        <v>129</v>
      </c>
    </row>
    <row r="684" spans="2:7" hidden="1">
      <c r="B684" s="524">
        <v>44474</v>
      </c>
      <c r="C684" s="257" t="s">
        <v>127</v>
      </c>
      <c r="D684" s="148"/>
      <c r="E684" s="257" t="s">
        <v>128</v>
      </c>
      <c r="F684" s="521">
        <v>100000</v>
      </c>
      <c r="G684" s="259" t="s">
        <v>129</v>
      </c>
    </row>
    <row r="685" spans="2:7" hidden="1">
      <c r="B685" s="524">
        <v>44474</v>
      </c>
      <c r="C685" s="257" t="s">
        <v>127</v>
      </c>
      <c r="D685" s="148"/>
      <c r="E685" s="257" t="s">
        <v>128</v>
      </c>
      <c r="F685" s="521">
        <v>315050</v>
      </c>
      <c r="G685" s="259" t="s">
        <v>129</v>
      </c>
    </row>
    <row r="686" spans="2:7" hidden="1">
      <c r="B686" s="524">
        <v>44474</v>
      </c>
      <c r="C686" s="257" t="s">
        <v>127</v>
      </c>
      <c r="D686" s="148"/>
      <c r="E686" s="257" t="s">
        <v>128</v>
      </c>
      <c r="F686" s="521">
        <v>100000</v>
      </c>
      <c r="G686" s="259" t="s">
        <v>129</v>
      </c>
    </row>
    <row r="687" spans="2:7" hidden="1">
      <c r="B687" s="524">
        <v>44475</v>
      </c>
      <c r="C687" s="257" t="s">
        <v>127</v>
      </c>
      <c r="D687" s="148"/>
      <c r="E687" s="257" t="s">
        <v>128</v>
      </c>
      <c r="F687" s="521">
        <v>600000</v>
      </c>
      <c r="G687" s="259" t="s">
        <v>129</v>
      </c>
    </row>
    <row r="688" spans="2:7" hidden="1">
      <c r="B688" s="524">
        <v>44475</v>
      </c>
      <c r="C688" s="257" t="s">
        <v>127</v>
      </c>
      <c r="D688" s="148"/>
      <c r="E688" s="257" t="s">
        <v>128</v>
      </c>
      <c r="F688" s="521">
        <v>30000</v>
      </c>
      <c r="G688" s="259" t="s">
        <v>129</v>
      </c>
    </row>
    <row r="689" spans="2:7" hidden="1">
      <c r="B689" s="524">
        <v>44476</v>
      </c>
      <c r="C689" s="257" t="s">
        <v>127</v>
      </c>
      <c r="D689" s="148"/>
      <c r="E689" s="257" t="s">
        <v>128</v>
      </c>
      <c r="F689" s="521">
        <v>489885</v>
      </c>
      <c r="G689" s="259" t="s">
        <v>129</v>
      </c>
    </row>
    <row r="690" spans="2:7" hidden="1">
      <c r="B690" s="524">
        <v>44477</v>
      </c>
      <c r="C690" s="257" t="s">
        <v>127</v>
      </c>
      <c r="D690" s="148"/>
      <c r="E690" s="257" t="s">
        <v>128</v>
      </c>
      <c r="F690" s="521">
        <v>19670</v>
      </c>
      <c r="G690" s="259" t="s">
        <v>129</v>
      </c>
    </row>
    <row r="691" spans="2:7" hidden="1">
      <c r="B691" s="524">
        <v>44481</v>
      </c>
      <c r="C691" s="257" t="s">
        <v>127</v>
      </c>
      <c r="D691" s="148"/>
      <c r="E691" s="257" t="s">
        <v>128</v>
      </c>
      <c r="F691" s="521">
        <v>50000</v>
      </c>
      <c r="G691" s="259" t="s">
        <v>129</v>
      </c>
    </row>
    <row r="692" spans="2:7" hidden="1">
      <c r="B692" s="524">
        <v>44481</v>
      </c>
      <c r="C692" s="257" t="s">
        <v>127</v>
      </c>
      <c r="D692" s="148"/>
      <c r="E692" s="257" t="s">
        <v>128</v>
      </c>
      <c r="F692" s="521">
        <v>10000</v>
      </c>
      <c r="G692" s="259" t="s">
        <v>129</v>
      </c>
    </row>
    <row r="693" spans="2:7" hidden="1">
      <c r="B693" s="524">
        <v>44481</v>
      </c>
      <c r="C693" s="257" t="s">
        <v>127</v>
      </c>
      <c r="D693" s="148"/>
      <c r="E693" s="257" t="s">
        <v>128</v>
      </c>
      <c r="F693" s="521">
        <v>20000</v>
      </c>
      <c r="G693" s="259" t="s">
        <v>129</v>
      </c>
    </row>
    <row r="694" spans="2:7" hidden="1">
      <c r="B694" s="524">
        <v>44481</v>
      </c>
      <c r="C694" s="257" t="s">
        <v>127</v>
      </c>
      <c r="D694" s="148"/>
      <c r="E694" s="257" t="s">
        <v>128</v>
      </c>
      <c r="F694" s="521">
        <v>10000</v>
      </c>
      <c r="G694" s="259" t="s">
        <v>129</v>
      </c>
    </row>
    <row r="695" spans="2:7" hidden="1">
      <c r="B695" s="524">
        <v>44481</v>
      </c>
      <c r="C695" s="257" t="s">
        <v>127</v>
      </c>
      <c r="D695" s="148"/>
      <c r="E695" s="257" t="s">
        <v>128</v>
      </c>
      <c r="F695" s="521">
        <v>19505</v>
      </c>
      <c r="G695" s="259" t="s">
        <v>129</v>
      </c>
    </row>
    <row r="696" spans="2:7" hidden="1">
      <c r="B696" s="524">
        <v>44481</v>
      </c>
      <c r="C696" s="257" t="s">
        <v>127</v>
      </c>
      <c r="D696" s="148"/>
      <c r="E696" s="257" t="s">
        <v>128</v>
      </c>
      <c r="F696" s="521">
        <v>10000</v>
      </c>
      <c r="G696" s="259" t="s">
        <v>129</v>
      </c>
    </row>
    <row r="697" spans="2:7" hidden="1">
      <c r="B697" s="524">
        <v>44483</v>
      </c>
      <c r="C697" s="257" t="s">
        <v>127</v>
      </c>
      <c r="D697" s="148"/>
      <c r="E697" s="257" t="s">
        <v>128</v>
      </c>
      <c r="F697" s="521">
        <v>82910</v>
      </c>
      <c r="G697" s="259" t="s">
        <v>129</v>
      </c>
    </row>
    <row r="698" spans="2:7" hidden="1">
      <c r="B698" s="524">
        <v>44487</v>
      </c>
      <c r="C698" s="257" t="s">
        <v>127</v>
      </c>
      <c r="D698" s="148"/>
      <c r="E698" s="257" t="s">
        <v>128</v>
      </c>
      <c r="F698" s="521">
        <v>1266640</v>
      </c>
      <c r="G698" s="259" t="s">
        <v>129</v>
      </c>
    </row>
    <row r="699" spans="2:7" hidden="1">
      <c r="B699" s="524">
        <v>44489</v>
      </c>
      <c r="C699" s="257" t="s">
        <v>127</v>
      </c>
      <c r="D699" s="148"/>
      <c r="E699" s="257" t="s">
        <v>128</v>
      </c>
      <c r="F699" s="521">
        <v>20000</v>
      </c>
      <c r="G699" s="259" t="s">
        <v>129</v>
      </c>
    </row>
    <row r="700" spans="2:7" hidden="1">
      <c r="B700" s="524">
        <v>44489</v>
      </c>
      <c r="C700" s="257" t="s">
        <v>127</v>
      </c>
      <c r="D700" s="148"/>
      <c r="E700" s="257" t="s">
        <v>128</v>
      </c>
      <c r="F700" s="521">
        <v>20000</v>
      </c>
      <c r="G700" s="259" t="s">
        <v>129</v>
      </c>
    </row>
    <row r="701" spans="2:7" hidden="1">
      <c r="B701" s="524">
        <v>44489</v>
      </c>
      <c r="C701" s="257" t="s">
        <v>127</v>
      </c>
      <c r="D701" s="148"/>
      <c r="E701" s="257" t="s">
        <v>128</v>
      </c>
      <c r="F701" s="521">
        <v>38900</v>
      </c>
      <c r="G701" s="259" t="s">
        <v>129</v>
      </c>
    </row>
    <row r="702" spans="2:7" hidden="1">
      <c r="B702" s="524">
        <v>44491</v>
      </c>
      <c r="C702" s="257" t="s">
        <v>127</v>
      </c>
      <c r="D702" s="148"/>
      <c r="E702" s="257" t="s">
        <v>128</v>
      </c>
      <c r="F702" s="521">
        <v>256480</v>
      </c>
      <c r="G702" s="259" t="s">
        <v>129</v>
      </c>
    </row>
    <row r="703" spans="2:7" hidden="1">
      <c r="B703" s="524">
        <v>44494</v>
      </c>
      <c r="C703" s="257" t="s">
        <v>127</v>
      </c>
      <c r="D703" s="148"/>
      <c r="E703" s="257" t="s">
        <v>128</v>
      </c>
      <c r="F703" s="521">
        <v>88955</v>
      </c>
      <c r="G703" s="259" t="s">
        <v>129</v>
      </c>
    </row>
    <row r="704" spans="2:7" hidden="1">
      <c r="B704" s="524">
        <v>44496</v>
      </c>
      <c r="C704" s="257" t="s">
        <v>127</v>
      </c>
      <c r="D704" s="148"/>
      <c r="E704" s="257" t="s">
        <v>128</v>
      </c>
      <c r="F704" s="521">
        <v>1262840</v>
      </c>
      <c r="G704" s="259" t="s">
        <v>129</v>
      </c>
    </row>
    <row r="705" spans="2:7" hidden="1">
      <c r="B705" s="524">
        <v>44496</v>
      </c>
      <c r="C705" s="257" t="s">
        <v>127</v>
      </c>
      <c r="D705" s="148"/>
      <c r="E705" s="257" t="s">
        <v>128</v>
      </c>
      <c r="F705" s="521">
        <v>100000</v>
      </c>
      <c r="G705" s="259" t="s">
        <v>129</v>
      </c>
    </row>
    <row r="706" spans="2:7" hidden="1">
      <c r="B706" s="524">
        <v>44497</v>
      </c>
      <c r="C706" s="257" t="s">
        <v>127</v>
      </c>
      <c r="D706" s="148"/>
      <c r="E706" s="257" t="s">
        <v>128</v>
      </c>
      <c r="F706" s="521">
        <v>48735</v>
      </c>
      <c r="G706" s="259" t="s">
        <v>129</v>
      </c>
    </row>
    <row r="707" spans="2:7" hidden="1">
      <c r="B707" s="524">
        <v>44498</v>
      </c>
      <c r="C707" s="257" t="s">
        <v>127</v>
      </c>
      <c r="D707" s="148"/>
      <c r="E707" s="257" t="s">
        <v>128</v>
      </c>
      <c r="F707" s="521">
        <v>30000</v>
      </c>
      <c r="G707" s="259" t="s">
        <v>129</v>
      </c>
    </row>
    <row r="708" spans="2:7" hidden="1">
      <c r="B708" s="524">
        <v>44498</v>
      </c>
      <c r="C708" s="257" t="s">
        <v>127</v>
      </c>
      <c r="D708" s="148"/>
      <c r="E708" s="257" t="s">
        <v>128</v>
      </c>
      <c r="F708" s="521">
        <v>10000</v>
      </c>
      <c r="G708" s="259" t="s">
        <v>129</v>
      </c>
    </row>
    <row r="709" spans="2:7" hidden="1">
      <c r="B709" s="524">
        <v>44498</v>
      </c>
      <c r="C709" s="257" t="s">
        <v>127</v>
      </c>
      <c r="D709" s="148"/>
      <c r="E709" s="257" t="s">
        <v>128</v>
      </c>
      <c r="F709" s="521">
        <v>18900</v>
      </c>
      <c r="G709" s="259" t="s">
        <v>129</v>
      </c>
    </row>
    <row r="710" spans="2:7" hidden="1">
      <c r="B710" s="524">
        <v>44498</v>
      </c>
      <c r="C710" s="257" t="s">
        <v>127</v>
      </c>
      <c r="D710" s="148"/>
      <c r="E710" s="257" t="s">
        <v>128</v>
      </c>
      <c r="F710" s="521">
        <v>14120</v>
      </c>
      <c r="G710" s="259" t="s">
        <v>129</v>
      </c>
    </row>
    <row r="711" spans="2:7" ht="17.25" hidden="1" thickBot="1">
      <c r="B711" s="525">
        <v>44499</v>
      </c>
      <c r="C711" s="269" t="s">
        <v>127</v>
      </c>
      <c r="D711" s="149"/>
      <c r="E711" s="269" t="s">
        <v>128</v>
      </c>
      <c r="F711" s="526">
        <v>100000</v>
      </c>
      <c r="G711" s="271" t="s">
        <v>129</v>
      </c>
    </row>
    <row r="712" spans="2:7" ht="17.25" hidden="1" thickBot="1">
      <c r="B712" s="539" t="s">
        <v>681</v>
      </c>
      <c r="C712" s="322" t="s">
        <v>127</v>
      </c>
      <c r="D712" s="319"/>
      <c r="E712" s="322" t="s">
        <v>128</v>
      </c>
      <c r="F712" s="528">
        <v>30000</v>
      </c>
      <c r="G712" s="270" t="s">
        <v>129</v>
      </c>
    </row>
    <row r="713" spans="2:7" hidden="1">
      <c r="B713" s="540" t="s">
        <v>681</v>
      </c>
      <c r="C713" s="257" t="s">
        <v>127</v>
      </c>
      <c r="D713" s="148"/>
      <c r="E713" s="257" t="s">
        <v>128</v>
      </c>
      <c r="F713" s="527">
        <v>10000</v>
      </c>
      <c r="G713" s="259" t="s">
        <v>129</v>
      </c>
    </row>
    <row r="714" spans="2:7" hidden="1">
      <c r="B714" s="540" t="s">
        <v>681</v>
      </c>
      <c r="C714" s="257" t="s">
        <v>127</v>
      </c>
      <c r="D714" s="148"/>
      <c r="E714" s="257" t="s">
        <v>128</v>
      </c>
      <c r="F714" s="527">
        <v>50000</v>
      </c>
      <c r="G714" s="259" t="s">
        <v>129</v>
      </c>
    </row>
    <row r="715" spans="2:7" hidden="1">
      <c r="B715" s="540" t="s">
        <v>681</v>
      </c>
      <c r="C715" s="257" t="s">
        <v>127</v>
      </c>
      <c r="D715" s="148"/>
      <c r="E715" s="257" t="s">
        <v>128</v>
      </c>
      <c r="F715" s="527">
        <v>14065</v>
      </c>
      <c r="G715" s="259" t="s">
        <v>129</v>
      </c>
    </row>
    <row r="716" spans="2:7" hidden="1">
      <c r="B716" s="540" t="s">
        <v>681</v>
      </c>
      <c r="C716" s="257" t="s">
        <v>127</v>
      </c>
      <c r="D716" s="148"/>
      <c r="E716" s="257" t="s">
        <v>128</v>
      </c>
      <c r="F716" s="527">
        <v>30000</v>
      </c>
      <c r="G716" s="259" t="s">
        <v>129</v>
      </c>
    </row>
    <row r="717" spans="2:7" hidden="1">
      <c r="B717" s="540" t="s">
        <v>681</v>
      </c>
      <c r="C717" s="257" t="s">
        <v>127</v>
      </c>
      <c r="D717" s="148"/>
      <c r="E717" s="257" t="s">
        <v>128</v>
      </c>
      <c r="F717" s="527">
        <v>10000</v>
      </c>
      <c r="G717" s="259" t="s">
        <v>129</v>
      </c>
    </row>
    <row r="718" spans="2:7" hidden="1">
      <c r="B718" s="540" t="s">
        <v>681</v>
      </c>
      <c r="C718" s="257" t="s">
        <v>127</v>
      </c>
      <c r="D718" s="148"/>
      <c r="E718" s="257" t="s">
        <v>128</v>
      </c>
      <c r="F718" s="527">
        <v>20000</v>
      </c>
      <c r="G718" s="259" t="s">
        <v>129</v>
      </c>
    </row>
    <row r="719" spans="2:7" hidden="1">
      <c r="B719" s="540" t="s">
        <v>680</v>
      </c>
      <c r="C719" s="257" t="s">
        <v>127</v>
      </c>
      <c r="D719" s="148"/>
      <c r="E719" s="257" t="s">
        <v>128</v>
      </c>
      <c r="F719" s="527">
        <v>325765</v>
      </c>
      <c r="G719" s="259" t="s">
        <v>129</v>
      </c>
    </row>
    <row r="720" spans="2:7" hidden="1">
      <c r="B720" s="540" t="s">
        <v>679</v>
      </c>
      <c r="C720" s="257" t="s">
        <v>127</v>
      </c>
      <c r="D720" s="148"/>
      <c r="E720" s="257" t="s">
        <v>128</v>
      </c>
      <c r="F720" s="527">
        <v>100000</v>
      </c>
      <c r="G720" s="259" t="s">
        <v>129</v>
      </c>
    </row>
    <row r="721" spans="2:7" hidden="1">
      <c r="B721" s="540" t="s">
        <v>679</v>
      </c>
      <c r="C721" s="257" t="s">
        <v>127</v>
      </c>
      <c r="D721" s="148"/>
      <c r="E721" s="257" t="s">
        <v>128</v>
      </c>
      <c r="F721" s="527">
        <v>100000</v>
      </c>
      <c r="G721" s="259" t="s">
        <v>129</v>
      </c>
    </row>
    <row r="722" spans="2:7" hidden="1">
      <c r="B722" s="540" t="s">
        <v>678</v>
      </c>
      <c r="C722" s="257" t="s">
        <v>127</v>
      </c>
      <c r="D722" s="148"/>
      <c r="E722" s="257" t="s">
        <v>128</v>
      </c>
      <c r="F722" s="527">
        <v>10000</v>
      </c>
      <c r="G722" s="259" t="s">
        <v>129</v>
      </c>
    </row>
    <row r="723" spans="2:7" hidden="1">
      <c r="B723" s="540" t="s">
        <v>677</v>
      </c>
      <c r="C723" s="257" t="s">
        <v>127</v>
      </c>
      <c r="D723" s="148"/>
      <c r="E723" s="257" t="s">
        <v>128</v>
      </c>
      <c r="F723" s="527">
        <v>489775</v>
      </c>
      <c r="G723" s="259" t="s">
        <v>129</v>
      </c>
    </row>
    <row r="724" spans="2:7" hidden="1">
      <c r="B724" s="540" t="s">
        <v>676</v>
      </c>
      <c r="C724" s="257" t="s">
        <v>127</v>
      </c>
      <c r="D724" s="148"/>
      <c r="E724" s="257" t="s">
        <v>128</v>
      </c>
      <c r="F724" s="527">
        <v>50000</v>
      </c>
      <c r="G724" s="259" t="s">
        <v>129</v>
      </c>
    </row>
    <row r="725" spans="2:7" hidden="1">
      <c r="B725" s="540" t="s">
        <v>676</v>
      </c>
      <c r="C725" s="257" t="s">
        <v>127</v>
      </c>
      <c r="D725" s="148"/>
      <c r="E725" s="257" t="s">
        <v>128</v>
      </c>
      <c r="F725" s="527">
        <v>10000</v>
      </c>
      <c r="G725" s="259" t="s">
        <v>129</v>
      </c>
    </row>
    <row r="726" spans="2:7" hidden="1">
      <c r="B726" s="540" t="s">
        <v>676</v>
      </c>
      <c r="C726" s="257" t="s">
        <v>127</v>
      </c>
      <c r="D726" s="148"/>
      <c r="E726" s="257" t="s">
        <v>128</v>
      </c>
      <c r="F726" s="527">
        <v>10000</v>
      </c>
      <c r="G726" s="259" t="s">
        <v>129</v>
      </c>
    </row>
    <row r="727" spans="2:7" hidden="1">
      <c r="B727" s="540" t="s">
        <v>676</v>
      </c>
      <c r="C727" s="257" t="s">
        <v>127</v>
      </c>
      <c r="D727" s="148"/>
      <c r="E727" s="257" t="s">
        <v>128</v>
      </c>
      <c r="F727" s="527">
        <v>39450</v>
      </c>
      <c r="G727" s="259" t="s">
        <v>129</v>
      </c>
    </row>
    <row r="728" spans="2:7" hidden="1">
      <c r="B728" s="540" t="s">
        <v>675</v>
      </c>
      <c r="C728" s="257" t="s">
        <v>127</v>
      </c>
      <c r="D728" s="148"/>
      <c r="E728" s="257" t="s">
        <v>128</v>
      </c>
      <c r="F728" s="527">
        <v>78185</v>
      </c>
      <c r="G728" s="259" t="s">
        <v>129</v>
      </c>
    </row>
    <row r="729" spans="2:7" hidden="1">
      <c r="B729" s="540" t="s">
        <v>674</v>
      </c>
      <c r="C729" s="257" t="s">
        <v>127</v>
      </c>
      <c r="D729" s="148"/>
      <c r="E729" s="257" t="s">
        <v>128</v>
      </c>
      <c r="F729" s="527">
        <v>100000</v>
      </c>
      <c r="G729" s="259" t="s">
        <v>129</v>
      </c>
    </row>
    <row r="730" spans="2:7" hidden="1">
      <c r="B730" s="540" t="s">
        <v>673</v>
      </c>
      <c r="C730" s="257" t="s">
        <v>127</v>
      </c>
      <c r="D730" s="148"/>
      <c r="E730" s="257" t="s">
        <v>128</v>
      </c>
      <c r="F730" s="527">
        <v>4560</v>
      </c>
      <c r="G730" s="259" t="s">
        <v>129</v>
      </c>
    </row>
    <row r="731" spans="2:7" hidden="1">
      <c r="B731" s="540" t="s">
        <v>672</v>
      </c>
      <c r="C731" s="257" t="s">
        <v>127</v>
      </c>
      <c r="D731" s="148"/>
      <c r="E731" s="257" t="s">
        <v>128</v>
      </c>
      <c r="F731" s="527">
        <v>1137520</v>
      </c>
      <c r="G731" s="259" t="s">
        <v>129</v>
      </c>
    </row>
    <row r="732" spans="2:7" hidden="1">
      <c r="B732" s="540" t="s">
        <v>671</v>
      </c>
      <c r="C732" s="257" t="s">
        <v>127</v>
      </c>
      <c r="D732" s="148"/>
      <c r="E732" s="257" t="s">
        <v>128</v>
      </c>
      <c r="F732" s="527">
        <v>9725</v>
      </c>
      <c r="G732" s="259" t="s">
        <v>129</v>
      </c>
    </row>
    <row r="733" spans="2:7" hidden="1">
      <c r="B733" s="540" t="s">
        <v>670</v>
      </c>
      <c r="C733" s="257" t="s">
        <v>127</v>
      </c>
      <c r="D733" s="148"/>
      <c r="E733" s="257" t="s">
        <v>128</v>
      </c>
      <c r="F733" s="527">
        <v>10000</v>
      </c>
      <c r="G733" s="259" t="s">
        <v>129</v>
      </c>
    </row>
    <row r="734" spans="2:7" hidden="1">
      <c r="B734" s="540" t="s">
        <v>670</v>
      </c>
      <c r="C734" s="257" t="s">
        <v>127</v>
      </c>
      <c r="D734" s="148"/>
      <c r="E734" s="257" t="s">
        <v>128</v>
      </c>
      <c r="F734" s="527">
        <v>128625</v>
      </c>
      <c r="G734" s="259" t="s">
        <v>129</v>
      </c>
    </row>
    <row r="735" spans="2:7" hidden="1">
      <c r="B735" s="540" t="s">
        <v>669</v>
      </c>
      <c r="C735" s="257" t="s">
        <v>127</v>
      </c>
      <c r="D735" s="148"/>
      <c r="E735" s="257" t="s">
        <v>128</v>
      </c>
      <c r="F735" s="527">
        <v>20000</v>
      </c>
      <c r="G735" s="259" t="s">
        <v>129</v>
      </c>
    </row>
    <row r="736" spans="2:7" hidden="1">
      <c r="B736" s="540" t="s">
        <v>669</v>
      </c>
      <c r="C736" s="257" t="s">
        <v>127</v>
      </c>
      <c r="D736" s="148"/>
      <c r="E736" s="257" t="s">
        <v>128</v>
      </c>
      <c r="F736" s="527">
        <v>20000</v>
      </c>
      <c r="G736" s="259" t="s">
        <v>129</v>
      </c>
    </row>
    <row r="737" spans="2:7" hidden="1">
      <c r="B737" s="540" t="s">
        <v>669</v>
      </c>
      <c r="C737" s="257" t="s">
        <v>127</v>
      </c>
      <c r="D737" s="148"/>
      <c r="E737" s="257" t="s">
        <v>128</v>
      </c>
      <c r="F737" s="527">
        <v>100000</v>
      </c>
      <c r="G737" s="259" t="s">
        <v>129</v>
      </c>
    </row>
    <row r="738" spans="2:7" hidden="1">
      <c r="B738" s="540" t="s">
        <v>669</v>
      </c>
      <c r="C738" s="257" t="s">
        <v>127</v>
      </c>
      <c r="D738" s="148"/>
      <c r="E738" s="257" t="s">
        <v>128</v>
      </c>
      <c r="F738" s="527">
        <v>9505</v>
      </c>
      <c r="G738" s="259" t="s">
        <v>129</v>
      </c>
    </row>
    <row r="739" spans="2:7" hidden="1">
      <c r="B739" s="540" t="s">
        <v>668</v>
      </c>
      <c r="C739" s="257" t="s">
        <v>127</v>
      </c>
      <c r="D739" s="148"/>
      <c r="E739" s="257" t="s">
        <v>128</v>
      </c>
      <c r="F739" s="527">
        <v>345765</v>
      </c>
      <c r="G739" s="259" t="s">
        <v>129</v>
      </c>
    </row>
    <row r="740" spans="2:7" hidden="1">
      <c r="B740" s="540" t="s">
        <v>667</v>
      </c>
      <c r="C740" s="257" t="s">
        <v>127</v>
      </c>
      <c r="D740" s="148"/>
      <c r="E740" s="257" t="s">
        <v>128</v>
      </c>
      <c r="F740" s="527">
        <v>9725</v>
      </c>
      <c r="G740" s="259" t="s">
        <v>129</v>
      </c>
    </row>
    <row r="741" spans="2:7" hidden="1">
      <c r="B741" s="540" t="s">
        <v>666</v>
      </c>
      <c r="C741" s="257" t="s">
        <v>127</v>
      </c>
      <c r="D741" s="148"/>
      <c r="E741" s="257" t="s">
        <v>128</v>
      </c>
      <c r="F741" s="527">
        <v>30000</v>
      </c>
      <c r="G741" s="259" t="s">
        <v>129</v>
      </c>
    </row>
    <row r="742" spans="2:7" hidden="1">
      <c r="B742" s="540" t="s">
        <v>665</v>
      </c>
      <c r="C742" s="257" t="s">
        <v>127</v>
      </c>
      <c r="D742" s="148"/>
      <c r="E742" s="257" t="s">
        <v>128</v>
      </c>
      <c r="F742" s="527">
        <v>10000</v>
      </c>
      <c r="G742" s="259" t="s">
        <v>129</v>
      </c>
    </row>
    <row r="743" spans="2:7" hidden="1">
      <c r="B743" s="540" t="s">
        <v>665</v>
      </c>
      <c r="C743" s="257" t="s">
        <v>127</v>
      </c>
      <c r="D743" s="148"/>
      <c r="E743" s="257" t="s">
        <v>128</v>
      </c>
      <c r="F743" s="527">
        <v>1246740</v>
      </c>
      <c r="G743" s="259" t="s">
        <v>129</v>
      </c>
    </row>
    <row r="744" spans="2:7" hidden="1">
      <c r="B744" s="540" t="s">
        <v>665</v>
      </c>
      <c r="C744" s="257" t="s">
        <v>127</v>
      </c>
      <c r="D744" s="148"/>
      <c r="E744" s="257" t="s">
        <v>128</v>
      </c>
      <c r="F744" s="527">
        <v>10000</v>
      </c>
      <c r="G744" s="259" t="s">
        <v>129</v>
      </c>
    </row>
    <row r="745" spans="2:7" hidden="1">
      <c r="B745" s="540" t="s">
        <v>665</v>
      </c>
      <c r="C745" s="257" t="s">
        <v>127</v>
      </c>
      <c r="D745" s="148"/>
      <c r="E745" s="257" t="s">
        <v>128</v>
      </c>
      <c r="F745" s="527">
        <v>500000</v>
      </c>
      <c r="G745" s="259" t="s">
        <v>129</v>
      </c>
    </row>
    <row r="746" spans="2:7" hidden="1">
      <c r="B746" s="540" t="s">
        <v>665</v>
      </c>
      <c r="C746" s="257" t="s">
        <v>127</v>
      </c>
      <c r="D746" s="148"/>
      <c r="E746" s="257" t="s">
        <v>128</v>
      </c>
      <c r="F746" s="527">
        <v>1000000</v>
      </c>
      <c r="G746" s="259" t="s">
        <v>129</v>
      </c>
    </row>
    <row r="747" spans="2:7" hidden="1">
      <c r="B747" s="540" t="s">
        <v>664</v>
      </c>
      <c r="C747" s="257" t="s">
        <v>127</v>
      </c>
      <c r="D747" s="148"/>
      <c r="E747" s="257" t="s">
        <v>128</v>
      </c>
      <c r="F747" s="527">
        <v>50000</v>
      </c>
      <c r="G747" s="259" t="s">
        <v>129</v>
      </c>
    </row>
    <row r="748" spans="2:7" hidden="1">
      <c r="B748" s="540" t="s">
        <v>664</v>
      </c>
      <c r="C748" s="257" t="s">
        <v>127</v>
      </c>
      <c r="D748" s="148"/>
      <c r="E748" s="257" t="s">
        <v>128</v>
      </c>
      <c r="F748" s="527">
        <v>10000</v>
      </c>
      <c r="G748" s="259" t="s">
        <v>129</v>
      </c>
    </row>
    <row r="749" spans="2:7" hidden="1">
      <c r="B749" s="540" t="s">
        <v>664</v>
      </c>
      <c r="C749" s="257" t="s">
        <v>127</v>
      </c>
      <c r="D749" s="148"/>
      <c r="E749" s="257" t="s">
        <v>128</v>
      </c>
      <c r="F749" s="527">
        <v>18900</v>
      </c>
      <c r="G749" s="259" t="s">
        <v>129</v>
      </c>
    </row>
    <row r="750" spans="2:7" hidden="1">
      <c r="B750" s="540" t="s">
        <v>664</v>
      </c>
      <c r="C750" s="257" t="s">
        <v>127</v>
      </c>
      <c r="D750" s="148"/>
      <c r="E750" s="257" t="s">
        <v>128</v>
      </c>
      <c r="F750" s="527">
        <v>20000</v>
      </c>
      <c r="G750" s="259" t="s">
        <v>129</v>
      </c>
    </row>
    <row r="751" spans="2:7" ht="17.25" hidden="1" thickBot="1">
      <c r="B751" s="548" t="s">
        <v>664</v>
      </c>
      <c r="C751" s="273" t="s">
        <v>127</v>
      </c>
      <c r="D751" s="277"/>
      <c r="E751" s="273" t="s">
        <v>128</v>
      </c>
      <c r="F751" s="562">
        <v>30000</v>
      </c>
      <c r="G751" s="280" t="s">
        <v>129</v>
      </c>
    </row>
    <row r="752" spans="2:7" hidden="1">
      <c r="B752" s="554">
        <v>44531</v>
      </c>
      <c r="C752" s="331" t="s">
        <v>127</v>
      </c>
      <c r="D752" s="264"/>
      <c r="E752" s="331" t="s">
        <v>128</v>
      </c>
      <c r="F752" s="497">
        <v>30000</v>
      </c>
      <c r="G752" s="270" t="s">
        <v>129</v>
      </c>
    </row>
    <row r="753" spans="2:7" hidden="1">
      <c r="B753" s="500">
        <v>44531</v>
      </c>
      <c r="C753" s="257" t="s">
        <v>127</v>
      </c>
      <c r="D753" s="148"/>
      <c r="E753" s="257" t="s">
        <v>128</v>
      </c>
      <c r="F753" s="495">
        <v>68790</v>
      </c>
      <c r="G753" s="259" t="s">
        <v>129</v>
      </c>
    </row>
    <row r="754" spans="2:7" hidden="1">
      <c r="B754" s="500">
        <v>44532</v>
      </c>
      <c r="C754" s="257" t="s">
        <v>127</v>
      </c>
      <c r="D754" s="148"/>
      <c r="E754" s="257" t="s">
        <v>128</v>
      </c>
      <c r="F754" s="495">
        <v>59175</v>
      </c>
      <c r="G754" s="259" t="s">
        <v>129</v>
      </c>
    </row>
    <row r="755" spans="2:7" hidden="1">
      <c r="B755" s="500">
        <v>44532</v>
      </c>
      <c r="C755" s="257" t="s">
        <v>127</v>
      </c>
      <c r="D755" s="148"/>
      <c r="E755" s="257" t="s">
        <v>128</v>
      </c>
      <c r="F755" s="495">
        <v>10000</v>
      </c>
      <c r="G755" s="259" t="s">
        <v>129</v>
      </c>
    </row>
    <row r="756" spans="2:7" hidden="1">
      <c r="B756" s="500">
        <v>44533</v>
      </c>
      <c r="C756" s="257" t="s">
        <v>127</v>
      </c>
      <c r="D756" s="148"/>
      <c r="E756" s="257" t="s">
        <v>128</v>
      </c>
      <c r="F756" s="495">
        <v>60000</v>
      </c>
      <c r="G756" s="259" t="s">
        <v>129</v>
      </c>
    </row>
    <row r="757" spans="2:7" hidden="1">
      <c r="B757" s="500">
        <v>44533</v>
      </c>
      <c r="C757" s="257" t="s">
        <v>127</v>
      </c>
      <c r="D757" s="148"/>
      <c r="E757" s="257" t="s">
        <v>128</v>
      </c>
      <c r="F757" s="495">
        <v>10000</v>
      </c>
      <c r="G757" s="259" t="s">
        <v>129</v>
      </c>
    </row>
    <row r="758" spans="2:7" hidden="1">
      <c r="B758" s="500">
        <v>44533</v>
      </c>
      <c r="C758" s="257" t="s">
        <v>127</v>
      </c>
      <c r="D758" s="148"/>
      <c r="E758" s="257" t="s">
        <v>128</v>
      </c>
      <c r="F758" s="495">
        <v>300000</v>
      </c>
      <c r="G758" s="259" t="s">
        <v>129</v>
      </c>
    </row>
    <row r="759" spans="2:7" hidden="1">
      <c r="B759" s="500">
        <v>44533</v>
      </c>
      <c r="C759" s="257" t="s">
        <v>127</v>
      </c>
      <c r="D759" s="148"/>
      <c r="E759" s="257" t="s">
        <v>128</v>
      </c>
      <c r="F759" s="495">
        <v>291095</v>
      </c>
      <c r="G759" s="259" t="s">
        <v>129</v>
      </c>
    </row>
    <row r="760" spans="2:7" hidden="1">
      <c r="B760" s="500">
        <v>44535</v>
      </c>
      <c r="C760" s="257" t="s">
        <v>127</v>
      </c>
      <c r="D760" s="148"/>
      <c r="E760" s="257" t="s">
        <v>128</v>
      </c>
      <c r="F760" s="495">
        <v>100000</v>
      </c>
      <c r="G760" s="259" t="s">
        <v>129</v>
      </c>
    </row>
    <row r="761" spans="2:7" hidden="1">
      <c r="B761" s="500">
        <v>44536</v>
      </c>
      <c r="C761" s="257" t="s">
        <v>127</v>
      </c>
      <c r="D761" s="148"/>
      <c r="E761" s="257" t="s">
        <v>128</v>
      </c>
      <c r="F761" s="495">
        <v>10000</v>
      </c>
      <c r="G761" s="259" t="s">
        <v>129</v>
      </c>
    </row>
    <row r="762" spans="2:7" hidden="1">
      <c r="B762" s="500">
        <v>44536</v>
      </c>
      <c r="C762" s="257" t="s">
        <v>127</v>
      </c>
      <c r="D762" s="148"/>
      <c r="E762" s="257" t="s">
        <v>128</v>
      </c>
      <c r="F762" s="495">
        <v>100000</v>
      </c>
      <c r="G762" s="259" t="s">
        <v>129</v>
      </c>
    </row>
    <row r="763" spans="2:7" hidden="1">
      <c r="B763" s="500">
        <v>44538</v>
      </c>
      <c r="C763" s="257" t="s">
        <v>127</v>
      </c>
      <c r="D763" s="148"/>
      <c r="E763" s="257" t="s">
        <v>128</v>
      </c>
      <c r="F763" s="495">
        <v>489775</v>
      </c>
      <c r="G763" s="259" t="s">
        <v>129</v>
      </c>
    </row>
    <row r="764" spans="2:7" hidden="1">
      <c r="B764" s="500">
        <v>44539</v>
      </c>
      <c r="C764" s="257" t="s">
        <v>127</v>
      </c>
      <c r="D764" s="148"/>
      <c r="E764" s="257" t="s">
        <v>128</v>
      </c>
      <c r="F764" s="495">
        <v>19670</v>
      </c>
      <c r="G764" s="259" t="s">
        <v>129</v>
      </c>
    </row>
    <row r="765" spans="2:7" hidden="1">
      <c r="B765" s="500">
        <v>44540</v>
      </c>
      <c r="C765" s="257" t="s">
        <v>127</v>
      </c>
      <c r="D765" s="148"/>
      <c r="E765" s="257" t="s">
        <v>128</v>
      </c>
      <c r="F765" s="495">
        <v>50000</v>
      </c>
      <c r="G765" s="259" t="s">
        <v>129</v>
      </c>
    </row>
    <row r="766" spans="2:7" hidden="1">
      <c r="B766" s="500">
        <v>44540</v>
      </c>
      <c r="C766" s="257" t="s">
        <v>127</v>
      </c>
      <c r="D766" s="148"/>
      <c r="E766" s="257" t="s">
        <v>128</v>
      </c>
      <c r="F766" s="495">
        <v>10000</v>
      </c>
      <c r="G766" s="259" t="s">
        <v>129</v>
      </c>
    </row>
    <row r="767" spans="2:7" hidden="1">
      <c r="B767" s="500">
        <v>44540</v>
      </c>
      <c r="C767" s="257" t="s">
        <v>127</v>
      </c>
      <c r="D767" s="148"/>
      <c r="E767" s="257" t="s">
        <v>128</v>
      </c>
      <c r="F767" s="495">
        <v>10000</v>
      </c>
      <c r="G767" s="259" t="s">
        <v>129</v>
      </c>
    </row>
    <row r="768" spans="2:7" hidden="1">
      <c r="B768" s="500">
        <v>44540</v>
      </c>
      <c r="C768" s="257" t="s">
        <v>127</v>
      </c>
      <c r="D768" s="148"/>
      <c r="E768" s="257" t="s">
        <v>128</v>
      </c>
      <c r="F768" s="495">
        <v>20000</v>
      </c>
      <c r="G768" s="259" t="s">
        <v>129</v>
      </c>
    </row>
    <row r="769" spans="2:7" hidden="1">
      <c r="B769" s="500">
        <v>44542</v>
      </c>
      <c r="C769" s="257" t="s">
        <v>127</v>
      </c>
      <c r="D769" s="148"/>
      <c r="E769" s="257" t="s">
        <v>128</v>
      </c>
      <c r="F769" s="495">
        <v>10000</v>
      </c>
      <c r="G769" s="259" t="s">
        <v>129</v>
      </c>
    </row>
    <row r="770" spans="2:7" hidden="1">
      <c r="B770" s="500">
        <v>44543</v>
      </c>
      <c r="C770" s="257" t="s">
        <v>127</v>
      </c>
      <c r="D770" s="148"/>
      <c r="E770" s="257" t="s">
        <v>128</v>
      </c>
      <c r="F770" s="495">
        <v>97690</v>
      </c>
      <c r="G770" s="259" t="s">
        <v>129</v>
      </c>
    </row>
    <row r="771" spans="2:7" hidden="1">
      <c r="B771" s="500">
        <v>44545</v>
      </c>
      <c r="C771" s="257" t="s">
        <v>127</v>
      </c>
      <c r="D771" s="148"/>
      <c r="E771" s="257" t="s">
        <v>128</v>
      </c>
      <c r="F771" s="495">
        <v>4725</v>
      </c>
      <c r="G771" s="259" t="s">
        <v>129</v>
      </c>
    </row>
    <row r="772" spans="2:7" hidden="1">
      <c r="B772" s="500">
        <v>44545</v>
      </c>
      <c r="C772" s="257" t="s">
        <v>127</v>
      </c>
      <c r="D772" s="148"/>
      <c r="E772" s="257" t="s">
        <v>128</v>
      </c>
      <c r="F772" s="495">
        <v>100000</v>
      </c>
      <c r="G772" s="259" t="s">
        <v>129</v>
      </c>
    </row>
    <row r="773" spans="2:7" hidden="1">
      <c r="B773" s="500">
        <v>44547</v>
      </c>
      <c r="C773" s="257" t="s">
        <v>127</v>
      </c>
      <c r="D773" s="148"/>
      <c r="E773" s="257" t="s">
        <v>128</v>
      </c>
      <c r="F773" s="495">
        <v>1247080</v>
      </c>
      <c r="G773" s="259" t="s">
        <v>129</v>
      </c>
    </row>
    <row r="774" spans="2:7" hidden="1">
      <c r="B774" s="500">
        <v>44548</v>
      </c>
      <c r="C774" s="257" t="s">
        <v>127</v>
      </c>
      <c r="D774" s="148"/>
      <c r="E774" s="257" t="s">
        <v>128</v>
      </c>
      <c r="F774" s="495">
        <v>4272</v>
      </c>
      <c r="G774" s="259" t="s">
        <v>129</v>
      </c>
    </row>
    <row r="775" spans="2:7" hidden="1">
      <c r="B775" s="500">
        <v>44550</v>
      </c>
      <c r="C775" s="257" t="s">
        <v>127</v>
      </c>
      <c r="D775" s="148"/>
      <c r="E775" s="257" t="s">
        <v>128</v>
      </c>
      <c r="F775" s="495">
        <v>20000</v>
      </c>
      <c r="G775" s="259" t="s">
        <v>129</v>
      </c>
    </row>
    <row r="776" spans="2:7" hidden="1">
      <c r="B776" s="500">
        <v>44550</v>
      </c>
      <c r="C776" s="257" t="s">
        <v>127</v>
      </c>
      <c r="D776" s="148"/>
      <c r="E776" s="257" t="s">
        <v>128</v>
      </c>
      <c r="F776" s="495">
        <v>20000</v>
      </c>
      <c r="G776" s="259" t="s">
        <v>129</v>
      </c>
    </row>
    <row r="777" spans="2:7" hidden="1">
      <c r="B777" s="500">
        <v>44550</v>
      </c>
      <c r="C777" s="257" t="s">
        <v>127</v>
      </c>
      <c r="D777" s="148"/>
      <c r="E777" s="257" t="s">
        <v>128</v>
      </c>
      <c r="F777" s="495">
        <v>48460</v>
      </c>
      <c r="G777" s="259" t="s">
        <v>129</v>
      </c>
    </row>
    <row r="778" spans="2:7" hidden="1">
      <c r="B778" s="500">
        <v>44551</v>
      </c>
      <c r="C778" s="257" t="s">
        <v>127</v>
      </c>
      <c r="D778" s="148"/>
      <c r="E778" s="257" t="s">
        <v>128</v>
      </c>
      <c r="F778" s="495">
        <v>100000</v>
      </c>
      <c r="G778" s="259" t="s">
        <v>129</v>
      </c>
    </row>
    <row r="779" spans="2:7" hidden="1">
      <c r="B779" s="500">
        <v>44552</v>
      </c>
      <c r="C779" s="257" t="s">
        <v>127</v>
      </c>
      <c r="D779" s="148"/>
      <c r="E779" s="257" t="s">
        <v>128</v>
      </c>
      <c r="F779" s="495">
        <v>256590</v>
      </c>
      <c r="G779" s="259" t="s">
        <v>129</v>
      </c>
    </row>
    <row r="780" spans="2:7" hidden="1">
      <c r="B780" s="500">
        <v>44552</v>
      </c>
      <c r="C780" s="257" t="s">
        <v>127</v>
      </c>
      <c r="D780" s="148"/>
      <c r="E780" s="257" t="s">
        <v>128</v>
      </c>
      <c r="F780" s="495">
        <v>20000</v>
      </c>
      <c r="G780" s="259" t="s">
        <v>129</v>
      </c>
    </row>
    <row r="781" spans="2:7" hidden="1">
      <c r="B781" s="500">
        <v>44553</v>
      </c>
      <c r="C781" s="257" t="s">
        <v>127</v>
      </c>
      <c r="D781" s="148"/>
      <c r="E781" s="257" t="s">
        <v>128</v>
      </c>
      <c r="F781" s="495">
        <v>79065</v>
      </c>
      <c r="G781" s="259" t="s">
        <v>129</v>
      </c>
    </row>
    <row r="782" spans="2:7" hidden="1">
      <c r="B782" s="500">
        <v>44554</v>
      </c>
      <c r="C782" s="257" t="s">
        <v>127</v>
      </c>
      <c r="D782" s="148"/>
      <c r="E782" s="257" t="s">
        <v>128</v>
      </c>
      <c r="F782" s="495">
        <v>100000</v>
      </c>
      <c r="G782" s="259" t="s">
        <v>129</v>
      </c>
    </row>
    <row r="783" spans="2:7" hidden="1">
      <c r="B783" s="500">
        <v>44554</v>
      </c>
      <c r="C783" s="257" t="s">
        <v>127</v>
      </c>
      <c r="D783" s="148"/>
      <c r="E783" s="257" t="s">
        <v>128</v>
      </c>
      <c r="F783" s="495">
        <v>19615</v>
      </c>
      <c r="G783" s="259" t="s">
        <v>129</v>
      </c>
    </row>
    <row r="784" spans="2:7" hidden="1">
      <c r="B784" s="500">
        <v>44554</v>
      </c>
      <c r="C784" s="257" t="s">
        <v>127</v>
      </c>
      <c r="D784" s="148"/>
      <c r="E784" s="257" t="s">
        <v>128</v>
      </c>
      <c r="F784" s="495">
        <v>30000</v>
      </c>
      <c r="G784" s="259" t="s">
        <v>129</v>
      </c>
    </row>
    <row r="785" spans="2:7" hidden="1">
      <c r="B785" s="500">
        <v>44555</v>
      </c>
      <c r="C785" s="257" t="s">
        <v>127</v>
      </c>
      <c r="D785" s="148"/>
      <c r="E785" s="257" t="s">
        <v>128</v>
      </c>
      <c r="F785" s="495">
        <v>8712</v>
      </c>
      <c r="G785" s="259" t="s">
        <v>129</v>
      </c>
    </row>
    <row r="786" spans="2:7" hidden="1">
      <c r="B786" s="500">
        <v>44555</v>
      </c>
      <c r="C786" s="257" t="s">
        <v>127</v>
      </c>
      <c r="D786" s="148"/>
      <c r="E786" s="257" t="s">
        <v>128</v>
      </c>
      <c r="F786" s="495">
        <v>30000</v>
      </c>
      <c r="G786" s="259" t="s">
        <v>129</v>
      </c>
    </row>
    <row r="787" spans="2:7" hidden="1">
      <c r="B787" s="500">
        <v>44557</v>
      </c>
      <c r="C787" s="257" t="s">
        <v>127</v>
      </c>
      <c r="D787" s="148"/>
      <c r="E787" s="257" t="s">
        <v>128</v>
      </c>
      <c r="F787" s="495">
        <v>9615</v>
      </c>
      <c r="G787" s="259" t="s">
        <v>129</v>
      </c>
    </row>
    <row r="788" spans="2:7" hidden="1">
      <c r="B788" s="500">
        <v>44558</v>
      </c>
      <c r="C788" s="257" t="s">
        <v>127</v>
      </c>
      <c r="D788" s="148"/>
      <c r="E788" s="257" t="s">
        <v>128</v>
      </c>
      <c r="F788" s="495">
        <v>100000</v>
      </c>
      <c r="G788" s="259" t="s">
        <v>129</v>
      </c>
    </row>
    <row r="789" spans="2:7" hidden="1">
      <c r="B789" s="500">
        <v>44559</v>
      </c>
      <c r="C789" s="257" t="s">
        <v>127</v>
      </c>
      <c r="D789" s="148"/>
      <c r="E789" s="257" t="s">
        <v>128</v>
      </c>
      <c r="F789" s="495">
        <v>10000</v>
      </c>
      <c r="G789" s="259" t="s">
        <v>129</v>
      </c>
    </row>
    <row r="790" spans="2:7" hidden="1">
      <c r="B790" s="500">
        <v>44559</v>
      </c>
      <c r="C790" s="257" t="s">
        <v>127</v>
      </c>
      <c r="D790" s="148"/>
      <c r="E790" s="257" t="s">
        <v>128</v>
      </c>
      <c r="F790" s="495">
        <v>20000</v>
      </c>
      <c r="G790" s="259" t="s">
        <v>129</v>
      </c>
    </row>
    <row r="791" spans="2:7" hidden="1">
      <c r="B791" s="500">
        <v>44559</v>
      </c>
      <c r="C791" s="257" t="s">
        <v>127</v>
      </c>
      <c r="D791" s="148"/>
      <c r="E791" s="257" t="s">
        <v>128</v>
      </c>
      <c r="F791" s="495">
        <v>1232180</v>
      </c>
      <c r="G791" s="259" t="s">
        <v>129</v>
      </c>
    </row>
    <row r="792" spans="2:7" hidden="1">
      <c r="B792" s="500">
        <v>44560</v>
      </c>
      <c r="C792" s="257" t="s">
        <v>127</v>
      </c>
      <c r="D792" s="148"/>
      <c r="E792" s="257" t="s">
        <v>128</v>
      </c>
      <c r="F792" s="495">
        <v>9725</v>
      </c>
      <c r="G792" s="259" t="s">
        <v>129</v>
      </c>
    </row>
    <row r="793" spans="2:7" hidden="1">
      <c r="B793" s="500">
        <v>44561</v>
      </c>
      <c r="C793" s="257" t="s">
        <v>127</v>
      </c>
      <c r="D793" s="148"/>
      <c r="E793" s="257" t="s">
        <v>128</v>
      </c>
      <c r="F793" s="495">
        <v>50000</v>
      </c>
      <c r="G793" s="259" t="s">
        <v>129</v>
      </c>
    </row>
    <row r="794" spans="2:7" hidden="1">
      <c r="B794" s="500">
        <v>44561</v>
      </c>
      <c r="C794" s="257" t="s">
        <v>127</v>
      </c>
      <c r="D794" s="148"/>
      <c r="E794" s="257" t="s">
        <v>128</v>
      </c>
      <c r="F794" s="495">
        <v>10000</v>
      </c>
      <c r="G794" s="259" t="s">
        <v>129</v>
      </c>
    </row>
    <row r="795" spans="2:7" hidden="1">
      <c r="B795" s="500">
        <v>44561</v>
      </c>
      <c r="C795" s="257" t="s">
        <v>127</v>
      </c>
      <c r="D795" s="148"/>
      <c r="E795" s="257" t="s">
        <v>128</v>
      </c>
      <c r="F795" s="495">
        <v>10000</v>
      </c>
      <c r="G795" s="259" t="s">
        <v>129</v>
      </c>
    </row>
    <row r="796" spans="2:7" hidden="1">
      <c r="B796" s="500">
        <v>44561</v>
      </c>
      <c r="C796" s="257" t="s">
        <v>127</v>
      </c>
      <c r="D796" s="148"/>
      <c r="E796" s="257" t="s">
        <v>128</v>
      </c>
      <c r="F796" s="495">
        <v>18900</v>
      </c>
      <c r="G796" s="259" t="s">
        <v>129</v>
      </c>
    </row>
    <row r="797" spans="2:7" hidden="1">
      <c r="B797" s="500">
        <v>44561</v>
      </c>
      <c r="C797" s="257" t="s">
        <v>127</v>
      </c>
      <c r="D797" s="148"/>
      <c r="E797" s="257" t="s">
        <v>128</v>
      </c>
      <c r="F797" s="495">
        <v>4285</v>
      </c>
      <c r="G797" s="259" t="s">
        <v>129</v>
      </c>
    </row>
    <row r="798" spans="2:7" ht="17.25" hidden="1" thickBot="1">
      <c r="B798" s="556">
        <v>44561</v>
      </c>
      <c r="C798" s="269" t="s">
        <v>127</v>
      </c>
      <c r="D798" s="149"/>
      <c r="E798" s="269" t="s">
        <v>128</v>
      </c>
      <c r="F798" s="557">
        <v>20000</v>
      </c>
      <c r="G798" s="271" t="s">
        <v>129</v>
      </c>
    </row>
    <row r="799" spans="2:7" hidden="1">
      <c r="B799" s="328">
        <v>44562</v>
      </c>
      <c r="C799" s="322" t="s">
        <v>127</v>
      </c>
      <c r="D799" s="319"/>
      <c r="E799" s="322" t="s">
        <v>128</v>
      </c>
      <c r="F799" s="582">
        <v>30000</v>
      </c>
      <c r="G799" s="287" t="s">
        <v>129</v>
      </c>
    </row>
    <row r="800" spans="2:7" hidden="1">
      <c r="B800" s="216">
        <v>44564</v>
      </c>
      <c r="C800" s="257" t="s">
        <v>127</v>
      </c>
      <c r="D800" s="148"/>
      <c r="E800" s="257" t="s">
        <v>128</v>
      </c>
      <c r="F800" s="495">
        <v>60000</v>
      </c>
      <c r="G800" s="259" t="s">
        <v>129</v>
      </c>
    </row>
    <row r="801" spans="2:7" hidden="1">
      <c r="B801" s="216">
        <v>44565</v>
      </c>
      <c r="C801" s="257" t="s">
        <v>127</v>
      </c>
      <c r="D801" s="148"/>
      <c r="E801" s="257" t="s">
        <v>128</v>
      </c>
      <c r="F801" s="495">
        <v>10000</v>
      </c>
      <c r="G801" s="259" t="s">
        <v>129</v>
      </c>
    </row>
    <row r="802" spans="2:7" hidden="1">
      <c r="B802" s="216">
        <v>44566</v>
      </c>
      <c r="C802" s="257" t="s">
        <v>127</v>
      </c>
      <c r="D802" s="148"/>
      <c r="E802" s="257" t="s">
        <v>128</v>
      </c>
      <c r="F802" s="495">
        <v>100000</v>
      </c>
      <c r="G802" s="259" t="s">
        <v>129</v>
      </c>
    </row>
    <row r="803" spans="2:7" hidden="1">
      <c r="B803" s="216">
        <v>44566</v>
      </c>
      <c r="C803" s="257" t="s">
        <v>127</v>
      </c>
      <c r="D803" s="148"/>
      <c r="E803" s="257" t="s">
        <v>128</v>
      </c>
      <c r="F803" s="495">
        <v>100000</v>
      </c>
      <c r="G803" s="259" t="s">
        <v>129</v>
      </c>
    </row>
    <row r="804" spans="2:7" hidden="1">
      <c r="B804" s="216">
        <v>44566</v>
      </c>
      <c r="C804" s="257" t="s">
        <v>127</v>
      </c>
      <c r="D804" s="148"/>
      <c r="E804" s="257" t="s">
        <v>128</v>
      </c>
      <c r="F804" s="495">
        <v>260000</v>
      </c>
      <c r="G804" s="259" t="s">
        <v>129</v>
      </c>
    </row>
    <row r="805" spans="2:7" hidden="1">
      <c r="B805" s="216">
        <v>44567</v>
      </c>
      <c r="C805" s="257" t="s">
        <v>127</v>
      </c>
      <c r="D805" s="148"/>
      <c r="E805" s="257" t="s">
        <v>128</v>
      </c>
      <c r="F805" s="495">
        <v>40000</v>
      </c>
      <c r="G805" s="259" t="s">
        <v>129</v>
      </c>
    </row>
    <row r="806" spans="2:7" hidden="1">
      <c r="B806" s="216">
        <v>44568</v>
      </c>
      <c r="C806" s="257" t="s">
        <v>127</v>
      </c>
      <c r="D806" s="148"/>
      <c r="E806" s="257" t="s">
        <v>128</v>
      </c>
      <c r="F806" s="495">
        <v>345000</v>
      </c>
      <c r="G806" s="259" t="s">
        <v>129</v>
      </c>
    </row>
    <row r="807" spans="2:7" hidden="1">
      <c r="B807" s="216">
        <v>44571</v>
      </c>
      <c r="C807" s="257" t="s">
        <v>127</v>
      </c>
      <c r="D807" s="148"/>
      <c r="E807" s="257" t="s">
        <v>128</v>
      </c>
      <c r="F807" s="495">
        <v>50000</v>
      </c>
      <c r="G807" s="259" t="s">
        <v>129</v>
      </c>
    </row>
    <row r="808" spans="2:7" hidden="1">
      <c r="B808" s="216">
        <v>44571</v>
      </c>
      <c r="C808" s="257" t="s">
        <v>127</v>
      </c>
      <c r="D808" s="148"/>
      <c r="E808" s="257" t="s">
        <v>128</v>
      </c>
      <c r="F808" s="495">
        <v>10000</v>
      </c>
      <c r="G808" s="259" t="s">
        <v>129</v>
      </c>
    </row>
    <row r="809" spans="2:7" hidden="1">
      <c r="B809" s="216">
        <v>44571</v>
      </c>
      <c r="C809" s="257" t="s">
        <v>127</v>
      </c>
      <c r="D809" s="148"/>
      <c r="E809" s="257" t="s">
        <v>128</v>
      </c>
      <c r="F809" s="495">
        <v>10000</v>
      </c>
      <c r="G809" s="259" t="s">
        <v>129</v>
      </c>
    </row>
    <row r="810" spans="2:7" hidden="1">
      <c r="B810" s="216">
        <v>44571</v>
      </c>
      <c r="C810" s="257" t="s">
        <v>127</v>
      </c>
      <c r="D810" s="148"/>
      <c r="E810" s="257" t="s">
        <v>128</v>
      </c>
      <c r="F810" s="495">
        <v>20000</v>
      </c>
      <c r="G810" s="259" t="s">
        <v>129</v>
      </c>
    </row>
    <row r="811" spans="2:7" hidden="1">
      <c r="B811" s="216">
        <v>44571</v>
      </c>
      <c r="C811" s="257" t="s">
        <v>127</v>
      </c>
      <c r="D811" s="148"/>
      <c r="E811" s="257" t="s">
        <v>128</v>
      </c>
      <c r="F811" s="495">
        <v>10000</v>
      </c>
      <c r="G811" s="259" t="s">
        <v>129</v>
      </c>
    </row>
    <row r="812" spans="2:7" hidden="1">
      <c r="B812" s="216">
        <v>44571</v>
      </c>
      <c r="C812" s="257" t="s">
        <v>127</v>
      </c>
      <c r="D812" s="148"/>
      <c r="E812" s="257" t="s">
        <v>128</v>
      </c>
      <c r="F812" s="495">
        <v>50000</v>
      </c>
      <c r="G812" s="259" t="s">
        <v>129</v>
      </c>
    </row>
    <row r="813" spans="2:7" hidden="1">
      <c r="B813" s="216">
        <v>44573</v>
      </c>
      <c r="C813" s="257" t="s">
        <v>127</v>
      </c>
      <c r="D813" s="148"/>
      <c r="E813" s="257" t="s">
        <v>128</v>
      </c>
      <c r="F813" s="495">
        <v>80000</v>
      </c>
      <c r="G813" s="259" t="s">
        <v>129</v>
      </c>
    </row>
    <row r="814" spans="2:7" hidden="1">
      <c r="B814" s="216">
        <v>44574</v>
      </c>
      <c r="C814" s="257" t="s">
        <v>127</v>
      </c>
      <c r="D814" s="148"/>
      <c r="E814" s="257" t="s">
        <v>128</v>
      </c>
      <c r="F814" s="495">
        <v>30000</v>
      </c>
      <c r="G814" s="259" t="s">
        <v>129</v>
      </c>
    </row>
    <row r="815" spans="2:7" hidden="1">
      <c r="B815" s="216">
        <v>44575</v>
      </c>
      <c r="C815" s="257" t="s">
        <v>127</v>
      </c>
      <c r="D815" s="148"/>
      <c r="E815" s="257" t="s">
        <v>128</v>
      </c>
      <c r="F815" s="495">
        <v>35000</v>
      </c>
      <c r="G815" s="259" t="s">
        <v>129</v>
      </c>
    </row>
    <row r="816" spans="2:7" hidden="1">
      <c r="B816" s="216">
        <v>44580</v>
      </c>
      <c r="C816" s="257" t="s">
        <v>127</v>
      </c>
      <c r="D816" s="148"/>
      <c r="E816" s="257" t="s">
        <v>128</v>
      </c>
      <c r="F816" s="495">
        <v>1285000</v>
      </c>
      <c r="G816" s="259" t="s">
        <v>129</v>
      </c>
    </row>
    <row r="817" spans="2:7" hidden="1">
      <c r="B817" s="216">
        <v>44581</v>
      </c>
      <c r="C817" s="257" t="s">
        <v>127</v>
      </c>
      <c r="D817" s="148"/>
      <c r="E817" s="257" t="s">
        <v>128</v>
      </c>
      <c r="F817" s="495">
        <v>20000</v>
      </c>
      <c r="G817" s="259" t="s">
        <v>129</v>
      </c>
    </row>
    <row r="818" spans="2:7" hidden="1">
      <c r="B818" s="216">
        <v>44581</v>
      </c>
      <c r="C818" s="257" t="s">
        <v>127</v>
      </c>
      <c r="D818" s="148"/>
      <c r="E818" s="257" t="s">
        <v>128</v>
      </c>
      <c r="F818" s="495">
        <v>20000</v>
      </c>
      <c r="G818" s="259" t="s">
        <v>129</v>
      </c>
    </row>
    <row r="819" spans="2:7" hidden="1">
      <c r="B819" s="216">
        <v>44581</v>
      </c>
      <c r="C819" s="257" t="s">
        <v>127</v>
      </c>
      <c r="D819" s="148"/>
      <c r="E819" s="257" t="s">
        <v>128</v>
      </c>
      <c r="F819" s="495">
        <v>20000</v>
      </c>
      <c r="G819" s="259" t="s">
        <v>129</v>
      </c>
    </row>
    <row r="820" spans="2:7" hidden="1">
      <c r="B820" s="216">
        <v>44582</v>
      </c>
      <c r="C820" s="257" t="s">
        <v>127</v>
      </c>
      <c r="D820" s="148"/>
      <c r="E820" s="257" t="s">
        <v>128</v>
      </c>
      <c r="F820" s="495">
        <v>100000</v>
      </c>
      <c r="G820" s="259" t="s">
        <v>129</v>
      </c>
    </row>
    <row r="821" spans="2:7" hidden="1">
      <c r="B821" s="216">
        <v>44583</v>
      </c>
      <c r="C821" s="257" t="s">
        <v>127</v>
      </c>
      <c r="D821" s="148"/>
      <c r="E821" s="257" t="s">
        <v>128</v>
      </c>
      <c r="F821" s="495">
        <v>20000</v>
      </c>
      <c r="G821" s="259" t="s">
        <v>129</v>
      </c>
    </row>
    <row r="822" spans="2:7" hidden="1">
      <c r="B822" s="216">
        <v>44585</v>
      </c>
      <c r="C822" s="257" t="s">
        <v>127</v>
      </c>
      <c r="D822" s="148"/>
      <c r="E822" s="257" t="s">
        <v>128</v>
      </c>
      <c r="F822" s="495">
        <v>340000</v>
      </c>
      <c r="G822" s="259" t="s">
        <v>129</v>
      </c>
    </row>
    <row r="823" spans="2:7" hidden="1">
      <c r="B823" s="216">
        <v>44587</v>
      </c>
      <c r="C823" s="257" t="s">
        <v>127</v>
      </c>
      <c r="D823" s="148"/>
      <c r="E823" s="257" t="s">
        <v>128</v>
      </c>
      <c r="F823" s="495">
        <v>500000</v>
      </c>
      <c r="G823" s="259" t="s">
        <v>129</v>
      </c>
    </row>
    <row r="824" spans="2:7" hidden="1">
      <c r="B824" s="216">
        <v>44587</v>
      </c>
      <c r="C824" s="257" t="s">
        <v>127</v>
      </c>
      <c r="D824" s="148"/>
      <c r="E824" s="257" t="s">
        <v>128</v>
      </c>
      <c r="F824" s="495">
        <v>100000</v>
      </c>
      <c r="G824" s="259" t="s">
        <v>129</v>
      </c>
    </row>
    <row r="825" spans="2:7" hidden="1">
      <c r="B825" s="216">
        <v>44587</v>
      </c>
      <c r="C825" s="257" t="s">
        <v>127</v>
      </c>
      <c r="D825" s="148"/>
      <c r="E825" s="257" t="s">
        <v>128</v>
      </c>
      <c r="F825" s="495">
        <v>30000</v>
      </c>
      <c r="G825" s="259" t="s">
        <v>129</v>
      </c>
    </row>
    <row r="826" spans="2:7" hidden="1">
      <c r="B826" s="216">
        <v>44587</v>
      </c>
      <c r="C826" s="257" t="s">
        <v>127</v>
      </c>
      <c r="D826" s="148"/>
      <c r="E826" s="257" t="s">
        <v>128</v>
      </c>
      <c r="F826" s="495">
        <v>30000</v>
      </c>
      <c r="G826" s="259" t="s">
        <v>129</v>
      </c>
    </row>
    <row r="827" spans="2:7" hidden="1">
      <c r="B827" s="216">
        <v>44587</v>
      </c>
      <c r="C827" s="257" t="s">
        <v>127</v>
      </c>
      <c r="D827" s="148"/>
      <c r="E827" s="257" t="s">
        <v>128</v>
      </c>
      <c r="F827" s="495">
        <v>10000</v>
      </c>
      <c r="G827" s="259" t="s">
        <v>129</v>
      </c>
    </row>
    <row r="828" spans="2:7" hidden="1">
      <c r="B828" s="216">
        <v>44588</v>
      </c>
      <c r="C828" s="257" t="s">
        <v>127</v>
      </c>
      <c r="D828" s="148"/>
      <c r="E828" s="257" t="s">
        <v>128</v>
      </c>
      <c r="F828" s="495">
        <v>1185000</v>
      </c>
      <c r="G828" s="259" t="s">
        <v>129</v>
      </c>
    </row>
    <row r="829" spans="2:7" hidden="1">
      <c r="B829" s="216">
        <v>44588</v>
      </c>
      <c r="C829" s="257" t="s">
        <v>127</v>
      </c>
      <c r="D829" s="148"/>
      <c r="E829" s="257" t="s">
        <v>128</v>
      </c>
      <c r="F829" s="495">
        <v>30000</v>
      </c>
      <c r="G829" s="259" t="s">
        <v>129</v>
      </c>
    </row>
    <row r="830" spans="2:7" hidden="1">
      <c r="B830" s="216">
        <v>44589</v>
      </c>
      <c r="C830" s="257" t="s">
        <v>127</v>
      </c>
      <c r="D830" s="148"/>
      <c r="E830" s="257" t="s">
        <v>128</v>
      </c>
      <c r="F830" s="495">
        <v>10000</v>
      </c>
      <c r="G830" s="259" t="s">
        <v>129</v>
      </c>
    </row>
    <row r="831" spans="2:7" hidden="1">
      <c r="B831" s="216">
        <v>44589</v>
      </c>
      <c r="C831" s="257" t="s">
        <v>127</v>
      </c>
      <c r="D831" s="148"/>
      <c r="E831" s="257" t="s">
        <v>128</v>
      </c>
      <c r="F831" s="495">
        <v>50000</v>
      </c>
      <c r="G831" s="259" t="s">
        <v>129</v>
      </c>
    </row>
    <row r="832" spans="2:7" ht="17.25" hidden="1" thickBot="1">
      <c r="B832" s="53">
        <v>44589</v>
      </c>
      <c r="C832" s="273" t="s">
        <v>127</v>
      </c>
      <c r="D832" s="277"/>
      <c r="E832" s="273" t="s">
        <v>128</v>
      </c>
      <c r="F832" s="559">
        <v>20000</v>
      </c>
      <c r="G832" s="280" t="s">
        <v>129</v>
      </c>
    </row>
    <row r="833" spans="2:7" hidden="1">
      <c r="B833" s="328">
        <v>44593</v>
      </c>
      <c r="C833" s="331" t="s">
        <v>127</v>
      </c>
      <c r="D833" s="264"/>
      <c r="E833" s="331" t="s">
        <v>128</v>
      </c>
      <c r="F833" s="497">
        <v>30000</v>
      </c>
      <c r="G833" s="270" t="s">
        <v>129</v>
      </c>
    </row>
    <row r="834" spans="2:7" hidden="1">
      <c r="B834" s="216">
        <v>44595</v>
      </c>
      <c r="C834" s="257" t="s">
        <v>127</v>
      </c>
      <c r="D834" s="148"/>
      <c r="E834" s="257" t="s">
        <v>128</v>
      </c>
      <c r="F834" s="495">
        <v>10000</v>
      </c>
      <c r="G834" s="259" t="s">
        <v>129</v>
      </c>
    </row>
    <row r="835" spans="2:7" hidden="1">
      <c r="B835" s="216">
        <v>44595</v>
      </c>
      <c r="C835" s="257" t="s">
        <v>127</v>
      </c>
      <c r="D835" s="148"/>
      <c r="E835" s="257" t="s">
        <v>128</v>
      </c>
      <c r="F835" s="495">
        <v>100000</v>
      </c>
      <c r="G835" s="259" t="s">
        <v>129</v>
      </c>
    </row>
    <row r="836" spans="2:7" hidden="1">
      <c r="B836" s="216">
        <v>44595</v>
      </c>
      <c r="C836" s="257" t="s">
        <v>127</v>
      </c>
      <c r="D836" s="148"/>
      <c r="E836" s="257" t="s">
        <v>128</v>
      </c>
      <c r="F836" s="495">
        <v>50000</v>
      </c>
      <c r="G836" s="259" t="s">
        <v>129</v>
      </c>
    </row>
    <row r="837" spans="2:7" hidden="1">
      <c r="B837" s="216">
        <v>44595</v>
      </c>
      <c r="C837" s="257" t="s">
        <v>127</v>
      </c>
      <c r="D837" s="148"/>
      <c r="E837" s="257" t="s">
        <v>128</v>
      </c>
      <c r="F837" s="495">
        <v>10000</v>
      </c>
      <c r="G837" s="259" t="s">
        <v>129</v>
      </c>
    </row>
    <row r="838" spans="2:7" hidden="1">
      <c r="B838" s="216">
        <v>44595</v>
      </c>
      <c r="C838" s="257" t="s">
        <v>127</v>
      </c>
      <c r="D838" s="148"/>
      <c r="E838" s="257" t="s">
        <v>128</v>
      </c>
      <c r="F838" s="495">
        <v>10000</v>
      </c>
      <c r="G838" s="259" t="s">
        <v>129</v>
      </c>
    </row>
    <row r="839" spans="2:7" hidden="1">
      <c r="B839" s="216">
        <v>44595</v>
      </c>
      <c r="C839" s="257" t="s">
        <v>127</v>
      </c>
      <c r="D839" s="148"/>
      <c r="E839" s="257" t="s">
        <v>128</v>
      </c>
      <c r="F839" s="495">
        <v>20000</v>
      </c>
      <c r="G839" s="259" t="s">
        <v>129</v>
      </c>
    </row>
    <row r="840" spans="2:7" hidden="1">
      <c r="B840" s="216">
        <v>44595</v>
      </c>
      <c r="C840" s="257" t="s">
        <v>127</v>
      </c>
      <c r="D840" s="148"/>
      <c r="E840" s="257" t="s">
        <v>128</v>
      </c>
      <c r="F840" s="495">
        <v>20000</v>
      </c>
      <c r="G840" s="259" t="s">
        <v>129</v>
      </c>
    </row>
    <row r="841" spans="2:7" hidden="1">
      <c r="B841" s="216">
        <v>44596</v>
      </c>
      <c r="C841" s="257" t="s">
        <v>127</v>
      </c>
      <c r="D841" s="148"/>
      <c r="E841" s="257" t="s">
        <v>128</v>
      </c>
      <c r="F841" s="495">
        <v>500000</v>
      </c>
      <c r="G841" s="259" t="s">
        <v>129</v>
      </c>
    </row>
    <row r="842" spans="2:7" hidden="1">
      <c r="B842" s="216">
        <v>44596</v>
      </c>
      <c r="C842" s="257" t="s">
        <v>127</v>
      </c>
      <c r="D842" s="148"/>
      <c r="E842" s="257" t="s">
        <v>128</v>
      </c>
      <c r="F842" s="495">
        <v>20000</v>
      </c>
      <c r="G842" s="259" t="s">
        <v>129</v>
      </c>
    </row>
    <row r="843" spans="2:7" hidden="1">
      <c r="B843" s="216">
        <v>44599</v>
      </c>
      <c r="C843" s="257" t="s">
        <v>127</v>
      </c>
      <c r="D843" s="148"/>
      <c r="E843" s="257" t="s">
        <v>128</v>
      </c>
      <c r="F843" s="495">
        <v>100000</v>
      </c>
      <c r="G843" s="259" t="s">
        <v>129</v>
      </c>
    </row>
    <row r="844" spans="2:7" hidden="1">
      <c r="B844" s="216">
        <v>44599</v>
      </c>
      <c r="C844" s="257" t="s">
        <v>127</v>
      </c>
      <c r="D844" s="148"/>
      <c r="E844" s="257" t="s">
        <v>128</v>
      </c>
      <c r="F844" s="495">
        <v>360000</v>
      </c>
      <c r="G844" s="259" t="s">
        <v>129</v>
      </c>
    </row>
    <row r="845" spans="2:7" hidden="1">
      <c r="B845" s="216">
        <v>44600</v>
      </c>
      <c r="C845" s="257" t="s">
        <v>127</v>
      </c>
      <c r="D845" s="148"/>
      <c r="E845" s="257" t="s">
        <v>128</v>
      </c>
      <c r="F845" s="495">
        <v>10000</v>
      </c>
      <c r="G845" s="259" t="s">
        <v>129</v>
      </c>
    </row>
    <row r="846" spans="2:7" hidden="1">
      <c r="B846" s="216">
        <v>44601</v>
      </c>
      <c r="C846" s="257" t="s">
        <v>127</v>
      </c>
      <c r="D846" s="148"/>
      <c r="E846" s="257" t="s">
        <v>128</v>
      </c>
      <c r="F846" s="495">
        <v>515000</v>
      </c>
      <c r="G846" s="259" t="s">
        <v>129</v>
      </c>
    </row>
    <row r="847" spans="2:7" hidden="1">
      <c r="B847" s="216">
        <v>44601</v>
      </c>
      <c r="C847" s="257" t="s">
        <v>127</v>
      </c>
      <c r="D847" s="148"/>
      <c r="E847" s="257" t="s">
        <v>128</v>
      </c>
      <c r="F847" s="495">
        <v>50000</v>
      </c>
      <c r="G847" s="259" t="s">
        <v>129</v>
      </c>
    </row>
    <row r="848" spans="2:7" hidden="1">
      <c r="B848" s="216">
        <v>44601</v>
      </c>
      <c r="C848" s="257" t="s">
        <v>127</v>
      </c>
      <c r="D848" s="148"/>
      <c r="E848" s="257" t="s">
        <v>128</v>
      </c>
      <c r="F848" s="495">
        <v>50000</v>
      </c>
      <c r="G848" s="259" t="s">
        <v>129</v>
      </c>
    </row>
    <row r="849" spans="2:7" hidden="1">
      <c r="B849" s="216">
        <v>44602</v>
      </c>
      <c r="C849" s="257" t="s">
        <v>127</v>
      </c>
      <c r="D849" s="148"/>
      <c r="E849" s="257" t="s">
        <v>128</v>
      </c>
      <c r="F849" s="495">
        <v>10000</v>
      </c>
      <c r="G849" s="259" t="s">
        <v>129</v>
      </c>
    </row>
    <row r="850" spans="2:7" hidden="1">
      <c r="B850" s="216">
        <v>44602</v>
      </c>
      <c r="C850" s="257" t="s">
        <v>127</v>
      </c>
      <c r="D850" s="148"/>
      <c r="E850" s="257" t="s">
        <v>128</v>
      </c>
      <c r="F850" s="495">
        <v>50000</v>
      </c>
      <c r="G850" s="259" t="s">
        <v>129</v>
      </c>
    </row>
    <row r="851" spans="2:7" hidden="1">
      <c r="B851" s="216">
        <v>44602</v>
      </c>
      <c r="C851" s="257" t="s">
        <v>127</v>
      </c>
      <c r="D851" s="148"/>
      <c r="E851" s="257" t="s">
        <v>128</v>
      </c>
      <c r="F851" s="495">
        <v>10000</v>
      </c>
      <c r="G851" s="259" t="s">
        <v>129</v>
      </c>
    </row>
    <row r="852" spans="2:7" hidden="1">
      <c r="B852" s="216">
        <v>44602</v>
      </c>
      <c r="C852" s="257" t="s">
        <v>127</v>
      </c>
      <c r="D852" s="148"/>
      <c r="E852" s="257" t="s">
        <v>128</v>
      </c>
      <c r="F852" s="495">
        <v>20000</v>
      </c>
      <c r="G852" s="259" t="s">
        <v>129</v>
      </c>
    </row>
    <row r="853" spans="2:7" hidden="1">
      <c r="B853" s="216">
        <v>44602</v>
      </c>
      <c r="C853" s="257" t="s">
        <v>127</v>
      </c>
      <c r="D853" s="148"/>
      <c r="E853" s="257" t="s">
        <v>128</v>
      </c>
      <c r="F853" s="495">
        <v>10000</v>
      </c>
      <c r="G853" s="259" t="s">
        <v>129</v>
      </c>
    </row>
    <row r="854" spans="2:7" hidden="1">
      <c r="B854" s="216">
        <v>44606</v>
      </c>
      <c r="C854" s="257" t="s">
        <v>127</v>
      </c>
      <c r="D854" s="148"/>
      <c r="E854" s="257" t="s">
        <v>128</v>
      </c>
      <c r="F854" s="495">
        <v>10000</v>
      </c>
      <c r="G854" s="259" t="s">
        <v>129</v>
      </c>
    </row>
    <row r="855" spans="2:7" hidden="1">
      <c r="B855" s="216">
        <v>44606</v>
      </c>
      <c r="C855" s="257" t="s">
        <v>127</v>
      </c>
      <c r="D855" s="148"/>
      <c r="E855" s="257" t="s">
        <v>128</v>
      </c>
      <c r="F855" s="495">
        <v>80000</v>
      </c>
      <c r="G855" s="259" t="s">
        <v>129</v>
      </c>
    </row>
    <row r="856" spans="2:7" hidden="1">
      <c r="B856" s="216">
        <v>44609</v>
      </c>
      <c r="C856" s="257" t="s">
        <v>127</v>
      </c>
      <c r="D856" s="148"/>
      <c r="E856" s="257" t="s">
        <v>128</v>
      </c>
      <c r="F856" s="495">
        <v>1285000</v>
      </c>
      <c r="G856" s="259" t="s">
        <v>129</v>
      </c>
    </row>
    <row r="857" spans="2:7" hidden="1">
      <c r="B857" s="216">
        <v>44609</v>
      </c>
      <c r="C857" s="257" t="s">
        <v>127</v>
      </c>
      <c r="D857" s="148"/>
      <c r="E857" s="257" t="s">
        <v>128</v>
      </c>
      <c r="F857" s="495">
        <v>50000</v>
      </c>
      <c r="G857" s="259" t="s">
        <v>129</v>
      </c>
    </row>
    <row r="858" spans="2:7" hidden="1">
      <c r="B858" s="216">
        <v>44610</v>
      </c>
      <c r="C858" s="257" t="s">
        <v>127</v>
      </c>
      <c r="D858" s="148"/>
      <c r="E858" s="257" t="s">
        <v>128</v>
      </c>
      <c r="F858" s="495">
        <v>10000</v>
      </c>
      <c r="G858" s="259" t="s">
        <v>129</v>
      </c>
    </row>
    <row r="859" spans="2:7" hidden="1">
      <c r="B859" s="216">
        <v>44613</v>
      </c>
      <c r="C859" s="257" t="s">
        <v>127</v>
      </c>
      <c r="D859" s="148"/>
      <c r="E859" s="257" t="s">
        <v>128</v>
      </c>
      <c r="F859" s="495">
        <v>20000</v>
      </c>
      <c r="G859" s="259" t="s">
        <v>129</v>
      </c>
    </row>
    <row r="860" spans="2:7" hidden="1">
      <c r="B860" s="216">
        <v>44613</v>
      </c>
      <c r="C860" s="257" t="s">
        <v>127</v>
      </c>
      <c r="D860" s="148"/>
      <c r="E860" s="257" t="s">
        <v>128</v>
      </c>
      <c r="F860" s="495">
        <v>20000</v>
      </c>
      <c r="G860" s="259" t="s">
        <v>129</v>
      </c>
    </row>
    <row r="861" spans="2:7" hidden="1">
      <c r="B861" s="216">
        <v>44613</v>
      </c>
      <c r="C861" s="257" t="s">
        <v>127</v>
      </c>
      <c r="D861" s="148"/>
      <c r="E861" s="257" t="s">
        <v>128</v>
      </c>
      <c r="F861" s="495">
        <v>30000</v>
      </c>
      <c r="G861" s="259" t="s">
        <v>129</v>
      </c>
    </row>
    <row r="862" spans="2:7" hidden="1">
      <c r="B862" s="216">
        <v>44615</v>
      </c>
      <c r="C862" s="257" t="s">
        <v>127</v>
      </c>
      <c r="D862" s="148"/>
      <c r="E862" s="257" t="s">
        <v>128</v>
      </c>
      <c r="F862" s="495">
        <v>330000</v>
      </c>
      <c r="G862" s="259" t="s">
        <v>129</v>
      </c>
    </row>
    <row r="863" spans="2:7" hidden="1">
      <c r="B863" s="216">
        <v>44615</v>
      </c>
      <c r="C863" s="257" t="s">
        <v>127</v>
      </c>
      <c r="D863" s="148"/>
      <c r="E863" s="257" t="s">
        <v>128</v>
      </c>
      <c r="F863" s="495">
        <v>30000</v>
      </c>
      <c r="G863" s="259" t="s">
        <v>129</v>
      </c>
    </row>
    <row r="864" spans="2:7" hidden="1">
      <c r="B864" s="216">
        <v>44616</v>
      </c>
      <c r="C864" s="257" t="s">
        <v>127</v>
      </c>
      <c r="D864" s="148"/>
      <c r="E864" s="257" t="s">
        <v>128</v>
      </c>
      <c r="F864" s="495">
        <v>20000</v>
      </c>
      <c r="G864" s="259" t="s">
        <v>129</v>
      </c>
    </row>
    <row r="865" spans="2:7" hidden="1">
      <c r="B865" s="216">
        <v>44617</v>
      </c>
      <c r="C865" s="257" t="s">
        <v>127</v>
      </c>
      <c r="D865" s="148"/>
      <c r="E865" s="257" t="s">
        <v>128</v>
      </c>
      <c r="F865" s="495">
        <v>10000</v>
      </c>
      <c r="G865" s="259" t="s">
        <v>129</v>
      </c>
    </row>
    <row r="866" spans="2:7" hidden="1">
      <c r="B866" s="216">
        <v>44620</v>
      </c>
      <c r="C866" s="257" t="s">
        <v>127</v>
      </c>
      <c r="D866" s="148"/>
      <c r="E866" s="257" t="s">
        <v>128</v>
      </c>
      <c r="F866" s="495">
        <v>50000</v>
      </c>
      <c r="G866" s="259" t="s">
        <v>129</v>
      </c>
    </row>
    <row r="867" spans="2:7" hidden="1">
      <c r="B867" s="216">
        <v>44620</v>
      </c>
      <c r="C867" s="257" t="s">
        <v>127</v>
      </c>
      <c r="D867" s="148"/>
      <c r="E867" s="257" t="s">
        <v>128</v>
      </c>
      <c r="F867" s="495">
        <v>10000</v>
      </c>
      <c r="G867" s="259" t="s">
        <v>129</v>
      </c>
    </row>
    <row r="868" spans="2:7" hidden="1">
      <c r="B868" s="216">
        <v>44620</v>
      </c>
      <c r="C868" s="257" t="s">
        <v>127</v>
      </c>
      <c r="D868" s="148"/>
      <c r="E868" s="257" t="s">
        <v>128</v>
      </c>
      <c r="F868" s="495">
        <v>10000</v>
      </c>
      <c r="G868" s="259" t="s">
        <v>129</v>
      </c>
    </row>
    <row r="869" spans="2:7" hidden="1">
      <c r="B869" s="216">
        <v>44620</v>
      </c>
      <c r="C869" s="257" t="s">
        <v>127</v>
      </c>
      <c r="D869" s="148"/>
      <c r="E869" s="257" t="s">
        <v>128</v>
      </c>
      <c r="F869" s="495">
        <v>1195000</v>
      </c>
      <c r="G869" s="259" t="s">
        <v>129</v>
      </c>
    </row>
    <row r="870" spans="2:7" hidden="1">
      <c r="B870" s="216">
        <v>44620</v>
      </c>
      <c r="C870" s="257" t="s">
        <v>127</v>
      </c>
      <c r="D870" s="148"/>
      <c r="E870" s="257" t="s">
        <v>128</v>
      </c>
      <c r="F870" s="495">
        <v>20000</v>
      </c>
      <c r="G870" s="259" t="s">
        <v>129</v>
      </c>
    </row>
    <row r="871" spans="2:7" hidden="1">
      <c r="B871" s="216">
        <v>44620</v>
      </c>
      <c r="C871" s="257" t="s">
        <v>127</v>
      </c>
      <c r="D871" s="148"/>
      <c r="E871" s="257" t="s">
        <v>128</v>
      </c>
      <c r="F871" s="495">
        <v>100000</v>
      </c>
      <c r="G871" s="259" t="s">
        <v>129</v>
      </c>
    </row>
    <row r="872" spans="2:7" ht="17.25" hidden="1" thickBot="1">
      <c r="B872" s="53">
        <v>44620</v>
      </c>
      <c r="C872" s="597" t="s">
        <v>127</v>
      </c>
      <c r="D872" s="277"/>
      <c r="E872" s="597" t="s">
        <v>128</v>
      </c>
      <c r="F872" s="559">
        <v>20000</v>
      </c>
      <c r="G872" s="280" t="s">
        <v>129</v>
      </c>
    </row>
    <row r="873" spans="2:7" hidden="1">
      <c r="B873" s="615">
        <v>44621</v>
      </c>
      <c r="C873" s="575" t="s">
        <v>127</v>
      </c>
      <c r="D873" s="616"/>
      <c r="E873" s="575" t="s">
        <v>128</v>
      </c>
      <c r="F873" s="617">
        <v>30000</v>
      </c>
      <c r="G873" s="270" t="s">
        <v>129</v>
      </c>
    </row>
    <row r="874" spans="2:7" hidden="1">
      <c r="B874" s="502">
        <v>44621</v>
      </c>
      <c r="C874" s="592" t="s">
        <v>127</v>
      </c>
      <c r="D874" s="618"/>
      <c r="E874" s="592" t="s">
        <v>128</v>
      </c>
      <c r="F874" s="619">
        <v>10000</v>
      </c>
      <c r="G874" s="259" t="s">
        <v>129</v>
      </c>
    </row>
    <row r="875" spans="2:7" hidden="1">
      <c r="B875" s="502">
        <v>44622</v>
      </c>
      <c r="C875" s="592" t="s">
        <v>127</v>
      </c>
      <c r="D875" s="618"/>
      <c r="E875" s="592" t="s">
        <v>128</v>
      </c>
      <c r="F875" s="619">
        <v>70000</v>
      </c>
      <c r="G875" s="259" t="s">
        <v>129</v>
      </c>
    </row>
    <row r="876" spans="2:7" hidden="1">
      <c r="B876" s="502">
        <v>44623</v>
      </c>
      <c r="C876" s="592" t="s">
        <v>127</v>
      </c>
      <c r="D876" s="618"/>
      <c r="E876" s="592" t="s">
        <v>128</v>
      </c>
      <c r="F876" s="619">
        <v>10000</v>
      </c>
      <c r="G876" s="259" t="s">
        <v>129</v>
      </c>
    </row>
    <row r="877" spans="2:7" hidden="1">
      <c r="B877" s="502">
        <v>44624</v>
      </c>
      <c r="C877" s="592" t="s">
        <v>127</v>
      </c>
      <c r="D877" s="618"/>
      <c r="E877" s="592" t="s">
        <v>128</v>
      </c>
      <c r="F877" s="619">
        <v>100000</v>
      </c>
      <c r="G877" s="259" t="s">
        <v>129</v>
      </c>
    </row>
    <row r="878" spans="2:7" hidden="1">
      <c r="B878" s="502">
        <v>44624</v>
      </c>
      <c r="C878" s="592" t="s">
        <v>127</v>
      </c>
      <c r="D878" s="618"/>
      <c r="E878" s="592" t="s">
        <v>128</v>
      </c>
      <c r="F878" s="619">
        <v>320000</v>
      </c>
      <c r="G878" s="259" t="s">
        <v>129</v>
      </c>
    </row>
    <row r="879" spans="2:7" hidden="1">
      <c r="B879" s="502">
        <v>44624</v>
      </c>
      <c r="C879" s="592" t="s">
        <v>127</v>
      </c>
      <c r="D879" s="618"/>
      <c r="E879" s="592" t="s">
        <v>128</v>
      </c>
      <c r="F879" s="619">
        <v>10000</v>
      </c>
      <c r="G879" s="259" t="s">
        <v>129</v>
      </c>
    </row>
    <row r="880" spans="2:7" hidden="1">
      <c r="B880" s="502">
        <v>44625</v>
      </c>
      <c r="C880" s="592" t="s">
        <v>127</v>
      </c>
      <c r="D880" s="618"/>
      <c r="E880" s="592" t="s">
        <v>128</v>
      </c>
      <c r="F880" s="619">
        <v>30000</v>
      </c>
      <c r="G880" s="259" t="s">
        <v>129</v>
      </c>
    </row>
    <row r="881" spans="2:7" hidden="1">
      <c r="B881" s="502">
        <v>44627</v>
      </c>
      <c r="C881" s="592" t="s">
        <v>127</v>
      </c>
      <c r="D881" s="618"/>
      <c r="E881" s="592" t="s">
        <v>128</v>
      </c>
      <c r="F881" s="619">
        <v>100000</v>
      </c>
      <c r="G881" s="259" t="s">
        <v>129</v>
      </c>
    </row>
    <row r="882" spans="2:7" hidden="1">
      <c r="B882" s="502">
        <v>44627</v>
      </c>
      <c r="C882" s="592" t="s">
        <v>127</v>
      </c>
      <c r="D882" s="618"/>
      <c r="E882" s="592" t="s">
        <v>128</v>
      </c>
      <c r="F882" s="619">
        <v>10000</v>
      </c>
      <c r="G882" s="259" t="s">
        <v>129</v>
      </c>
    </row>
    <row r="883" spans="2:7" hidden="1">
      <c r="B883" s="502">
        <v>44627</v>
      </c>
      <c r="C883" s="592" t="s">
        <v>127</v>
      </c>
      <c r="D883" s="618"/>
      <c r="E883" s="592" t="s">
        <v>128</v>
      </c>
      <c r="F883" s="619">
        <v>40000</v>
      </c>
      <c r="G883" s="259" t="s">
        <v>129</v>
      </c>
    </row>
    <row r="884" spans="2:7" hidden="1">
      <c r="B884" s="502">
        <v>44630</v>
      </c>
      <c r="C884" s="592" t="s">
        <v>127</v>
      </c>
      <c r="D884" s="618"/>
      <c r="E884" s="592" t="s">
        <v>128</v>
      </c>
      <c r="F884" s="619">
        <v>50000</v>
      </c>
      <c r="G884" s="259" t="s">
        <v>129</v>
      </c>
    </row>
    <row r="885" spans="2:7" hidden="1">
      <c r="B885" s="502">
        <v>44630</v>
      </c>
      <c r="C885" s="592" t="s">
        <v>127</v>
      </c>
      <c r="D885" s="618"/>
      <c r="E885" s="592" t="s">
        <v>128</v>
      </c>
      <c r="F885" s="619">
        <v>10000</v>
      </c>
      <c r="G885" s="259" t="s">
        <v>129</v>
      </c>
    </row>
    <row r="886" spans="2:7" hidden="1">
      <c r="B886" s="502">
        <v>44630</v>
      </c>
      <c r="C886" s="592" t="s">
        <v>127</v>
      </c>
      <c r="D886" s="618"/>
      <c r="E886" s="592" t="s">
        <v>128</v>
      </c>
      <c r="F886" s="619">
        <v>10000</v>
      </c>
      <c r="G886" s="259" t="s">
        <v>129</v>
      </c>
    </row>
    <row r="887" spans="2:7" hidden="1">
      <c r="B887" s="502">
        <v>44630</v>
      </c>
      <c r="C887" s="592" t="s">
        <v>127</v>
      </c>
      <c r="D887" s="618"/>
      <c r="E887" s="592" t="s">
        <v>128</v>
      </c>
      <c r="F887" s="619">
        <v>20000</v>
      </c>
      <c r="G887" s="259" t="s">
        <v>129</v>
      </c>
    </row>
    <row r="888" spans="2:7" hidden="1">
      <c r="B888" s="502">
        <v>44630</v>
      </c>
      <c r="C888" s="592" t="s">
        <v>127</v>
      </c>
      <c r="D888" s="618"/>
      <c r="E888" s="592" t="s">
        <v>128</v>
      </c>
      <c r="F888" s="619">
        <v>10000</v>
      </c>
      <c r="G888" s="259" t="s">
        <v>129</v>
      </c>
    </row>
    <row r="889" spans="2:7" hidden="1">
      <c r="B889" s="502">
        <v>44630</v>
      </c>
      <c r="C889" s="592" t="s">
        <v>127</v>
      </c>
      <c r="D889" s="618"/>
      <c r="E889" s="592" t="s">
        <v>128</v>
      </c>
      <c r="F889" s="619">
        <v>515000</v>
      </c>
      <c r="G889" s="259" t="s">
        <v>129</v>
      </c>
    </row>
    <row r="890" spans="2:7" hidden="1">
      <c r="B890" s="502">
        <v>44631</v>
      </c>
      <c r="C890" s="592" t="s">
        <v>127</v>
      </c>
      <c r="D890" s="618"/>
      <c r="E890" s="592" t="s">
        <v>128</v>
      </c>
      <c r="F890" s="619">
        <v>30000</v>
      </c>
      <c r="G890" s="259" t="s">
        <v>129</v>
      </c>
    </row>
    <row r="891" spans="2:7" hidden="1">
      <c r="B891" s="502">
        <v>44632</v>
      </c>
      <c r="C891" s="592" t="s">
        <v>127</v>
      </c>
      <c r="D891" s="618"/>
      <c r="E891" s="592" t="s">
        <v>128</v>
      </c>
      <c r="F891" s="619">
        <v>10000</v>
      </c>
      <c r="G891" s="259" t="s">
        <v>129</v>
      </c>
    </row>
    <row r="892" spans="2:7" hidden="1">
      <c r="B892" s="502">
        <v>44634</v>
      </c>
      <c r="C892" s="592" t="s">
        <v>127</v>
      </c>
      <c r="D892" s="618"/>
      <c r="E892" s="592" t="s">
        <v>128</v>
      </c>
      <c r="F892" s="619">
        <v>10000</v>
      </c>
      <c r="G892" s="259" t="s">
        <v>129</v>
      </c>
    </row>
    <row r="893" spans="2:7" hidden="1">
      <c r="B893" s="502">
        <v>44634</v>
      </c>
      <c r="C893" s="592" t="s">
        <v>127</v>
      </c>
      <c r="D893" s="618"/>
      <c r="E893" s="592" t="s">
        <v>128</v>
      </c>
      <c r="F893" s="619">
        <v>80000</v>
      </c>
      <c r="G893" s="259" t="s">
        <v>129</v>
      </c>
    </row>
    <row r="894" spans="2:7" hidden="1">
      <c r="B894" s="502">
        <v>44636</v>
      </c>
      <c r="C894" s="592" t="s">
        <v>127</v>
      </c>
      <c r="D894" s="618"/>
      <c r="E894" s="592" t="s">
        <v>128</v>
      </c>
      <c r="F894" s="619">
        <v>50000</v>
      </c>
      <c r="G894" s="259" t="s">
        <v>129</v>
      </c>
    </row>
    <row r="895" spans="2:7" hidden="1">
      <c r="B895" s="502">
        <v>44637</v>
      </c>
      <c r="C895" s="592" t="s">
        <v>127</v>
      </c>
      <c r="D895" s="618"/>
      <c r="E895" s="592" t="s">
        <v>128</v>
      </c>
      <c r="F895" s="619">
        <v>1285000</v>
      </c>
      <c r="G895" s="259" t="s">
        <v>129</v>
      </c>
    </row>
    <row r="896" spans="2:7" hidden="1">
      <c r="B896" s="502">
        <v>44638</v>
      </c>
      <c r="C896" s="592" t="s">
        <v>127</v>
      </c>
      <c r="D896" s="618"/>
      <c r="E896" s="592" t="s">
        <v>128</v>
      </c>
      <c r="F896" s="619">
        <v>10000</v>
      </c>
      <c r="G896" s="259" t="s">
        <v>129</v>
      </c>
    </row>
    <row r="897" spans="2:7" hidden="1">
      <c r="B897" s="502">
        <v>44641</v>
      </c>
      <c r="C897" s="592" t="s">
        <v>127</v>
      </c>
      <c r="D897" s="618"/>
      <c r="E897" s="592" t="s">
        <v>128</v>
      </c>
      <c r="F897" s="619">
        <v>20000</v>
      </c>
      <c r="G897" s="259" t="s">
        <v>129</v>
      </c>
    </row>
    <row r="898" spans="2:7" hidden="1">
      <c r="B898" s="502">
        <v>44641</v>
      </c>
      <c r="C898" s="592" t="s">
        <v>127</v>
      </c>
      <c r="D898" s="618"/>
      <c r="E898" s="592" t="s">
        <v>128</v>
      </c>
      <c r="F898" s="619">
        <v>20000</v>
      </c>
      <c r="G898" s="259" t="s">
        <v>129</v>
      </c>
    </row>
    <row r="899" spans="2:7" hidden="1">
      <c r="B899" s="502">
        <v>44641</v>
      </c>
      <c r="C899" s="592" t="s">
        <v>127</v>
      </c>
      <c r="D899" s="618"/>
      <c r="E899" s="592" t="s">
        <v>128</v>
      </c>
      <c r="F899" s="619">
        <v>30000</v>
      </c>
      <c r="G899" s="259" t="s">
        <v>129</v>
      </c>
    </row>
    <row r="900" spans="2:7" hidden="1">
      <c r="B900" s="502">
        <v>44643</v>
      </c>
      <c r="C900" s="592" t="s">
        <v>127</v>
      </c>
      <c r="D900" s="618"/>
      <c r="E900" s="592" t="s">
        <v>128</v>
      </c>
      <c r="F900" s="619">
        <v>10000</v>
      </c>
      <c r="G900" s="259" t="s">
        <v>129</v>
      </c>
    </row>
    <row r="901" spans="2:7" hidden="1">
      <c r="B901" s="502">
        <v>44643</v>
      </c>
      <c r="C901" s="592" t="s">
        <v>127</v>
      </c>
      <c r="D901" s="618"/>
      <c r="E901" s="592" t="s">
        <v>128</v>
      </c>
      <c r="F901" s="619">
        <v>310000</v>
      </c>
      <c r="G901" s="259" t="s">
        <v>129</v>
      </c>
    </row>
    <row r="902" spans="2:7" hidden="1">
      <c r="B902" s="502">
        <v>44644</v>
      </c>
      <c r="C902" s="592" t="s">
        <v>127</v>
      </c>
      <c r="D902" s="618"/>
      <c r="E902" s="592" t="s">
        <v>128</v>
      </c>
      <c r="F902" s="619">
        <v>100000</v>
      </c>
      <c r="G902" s="259" t="s">
        <v>129</v>
      </c>
    </row>
    <row r="903" spans="2:7" hidden="1">
      <c r="B903" s="502">
        <v>44644</v>
      </c>
      <c r="C903" s="592" t="s">
        <v>127</v>
      </c>
      <c r="D903" s="618"/>
      <c r="E903" s="592" t="s">
        <v>128</v>
      </c>
      <c r="F903" s="619">
        <v>20000</v>
      </c>
      <c r="G903" s="259" t="s">
        <v>129</v>
      </c>
    </row>
    <row r="904" spans="2:7" hidden="1">
      <c r="B904" s="502">
        <v>44645</v>
      </c>
      <c r="C904" s="592" t="s">
        <v>127</v>
      </c>
      <c r="D904" s="618"/>
      <c r="E904" s="592" t="s">
        <v>128</v>
      </c>
      <c r="F904" s="619">
        <v>10000</v>
      </c>
      <c r="G904" s="259" t="s">
        <v>129</v>
      </c>
    </row>
    <row r="905" spans="2:7" hidden="1">
      <c r="B905" s="502">
        <v>44647</v>
      </c>
      <c r="C905" s="592" t="s">
        <v>127</v>
      </c>
      <c r="D905" s="618"/>
      <c r="E905" s="592" t="s">
        <v>128</v>
      </c>
      <c r="F905" s="619">
        <v>100000</v>
      </c>
      <c r="G905" s="259" t="s">
        <v>129</v>
      </c>
    </row>
    <row r="906" spans="2:7" hidden="1">
      <c r="B906" s="502">
        <v>44647</v>
      </c>
      <c r="C906" s="592" t="s">
        <v>127</v>
      </c>
      <c r="D906" s="618"/>
      <c r="E906" s="592" t="s">
        <v>128</v>
      </c>
      <c r="F906" s="619">
        <v>30000</v>
      </c>
      <c r="G906" s="259" t="s">
        <v>129</v>
      </c>
    </row>
    <row r="907" spans="2:7" hidden="1">
      <c r="B907" s="502">
        <v>44648</v>
      </c>
      <c r="C907" s="592" t="s">
        <v>127</v>
      </c>
      <c r="D907" s="618"/>
      <c r="E907" s="592" t="s">
        <v>128</v>
      </c>
      <c r="F907" s="619">
        <v>1205000</v>
      </c>
      <c r="G907" s="259" t="s">
        <v>129</v>
      </c>
    </row>
    <row r="908" spans="2:7" hidden="1">
      <c r="B908" s="502">
        <v>44649</v>
      </c>
      <c r="C908" s="592" t="s">
        <v>127</v>
      </c>
      <c r="D908" s="618"/>
      <c r="E908" s="592" t="s">
        <v>128</v>
      </c>
      <c r="F908" s="619">
        <v>10000</v>
      </c>
      <c r="G908" s="259" t="s">
        <v>129</v>
      </c>
    </row>
    <row r="909" spans="2:7" hidden="1">
      <c r="B909" s="502">
        <v>44650</v>
      </c>
      <c r="C909" s="592" t="s">
        <v>127</v>
      </c>
      <c r="D909" s="618"/>
      <c r="E909" s="592" t="s">
        <v>128</v>
      </c>
      <c r="F909" s="619">
        <v>1000000</v>
      </c>
      <c r="G909" s="259" t="s">
        <v>129</v>
      </c>
    </row>
    <row r="910" spans="2:7" hidden="1">
      <c r="B910" s="502">
        <v>44650</v>
      </c>
      <c r="C910" s="592" t="s">
        <v>127</v>
      </c>
      <c r="D910" s="618"/>
      <c r="E910" s="592" t="s">
        <v>128</v>
      </c>
      <c r="F910" s="619">
        <v>2000000</v>
      </c>
      <c r="G910" s="259" t="s">
        <v>129</v>
      </c>
    </row>
    <row r="911" spans="2:7" hidden="1">
      <c r="B911" s="502">
        <v>44650</v>
      </c>
      <c r="C911" s="592" t="s">
        <v>127</v>
      </c>
      <c r="D911" s="618"/>
      <c r="E911" s="592" t="s">
        <v>128</v>
      </c>
      <c r="F911" s="619">
        <v>90000</v>
      </c>
      <c r="G911" s="259" t="s">
        <v>129</v>
      </c>
    </row>
    <row r="912" spans="2:7" hidden="1">
      <c r="B912" s="502">
        <v>44651</v>
      </c>
      <c r="C912" s="592" t="s">
        <v>127</v>
      </c>
      <c r="D912" s="618"/>
      <c r="E912" s="592" t="s">
        <v>128</v>
      </c>
      <c r="F912" s="619">
        <v>50000</v>
      </c>
      <c r="G912" s="259" t="s">
        <v>129</v>
      </c>
    </row>
    <row r="913" spans="2:7" hidden="1">
      <c r="B913" s="502">
        <v>44651</v>
      </c>
      <c r="C913" s="592" t="s">
        <v>127</v>
      </c>
      <c r="D913" s="618"/>
      <c r="E913" s="592" t="s">
        <v>128</v>
      </c>
      <c r="F913" s="619">
        <v>10000</v>
      </c>
      <c r="G913" s="259" t="s">
        <v>129</v>
      </c>
    </row>
    <row r="914" spans="2:7" hidden="1">
      <c r="B914" s="502">
        <v>44651</v>
      </c>
      <c r="C914" s="592" t="s">
        <v>127</v>
      </c>
      <c r="D914" s="618"/>
      <c r="E914" s="592" t="s">
        <v>128</v>
      </c>
      <c r="F914" s="619">
        <v>100000</v>
      </c>
      <c r="G914" s="259" t="s">
        <v>129</v>
      </c>
    </row>
    <row r="915" spans="2:7" hidden="1">
      <c r="B915" s="502">
        <v>44651</v>
      </c>
      <c r="C915" s="592" t="s">
        <v>127</v>
      </c>
      <c r="D915" s="618"/>
      <c r="E915" s="592" t="s">
        <v>128</v>
      </c>
      <c r="F915" s="619">
        <v>20000</v>
      </c>
      <c r="G915" s="259" t="s">
        <v>129</v>
      </c>
    </row>
    <row r="916" spans="2:7" ht="17.25" hidden="1" thickBot="1">
      <c r="B916" s="646">
        <v>44651</v>
      </c>
      <c r="C916" s="635" t="s">
        <v>127</v>
      </c>
      <c r="D916" s="647"/>
      <c r="E916" s="635" t="s">
        <v>128</v>
      </c>
      <c r="F916" s="648">
        <v>20000</v>
      </c>
      <c r="G916" s="280" t="s">
        <v>129</v>
      </c>
    </row>
    <row r="917" spans="2:7" hidden="1">
      <c r="B917" s="620">
        <v>44652</v>
      </c>
      <c r="C917" s="331" t="s">
        <v>127</v>
      </c>
      <c r="D917" s="649"/>
      <c r="E917" s="331" t="s">
        <v>128</v>
      </c>
      <c r="F917" s="621">
        <v>30000</v>
      </c>
      <c r="G917" s="650" t="s">
        <v>129</v>
      </c>
    </row>
    <row r="918" spans="2:7" hidden="1">
      <c r="B918" s="622">
        <v>44652</v>
      </c>
      <c r="C918" s="257" t="s">
        <v>127</v>
      </c>
      <c r="D918" s="651"/>
      <c r="E918" s="257" t="s">
        <v>128</v>
      </c>
      <c r="F918" s="623">
        <v>60000</v>
      </c>
      <c r="G918" s="652" t="s">
        <v>129</v>
      </c>
    </row>
    <row r="919" spans="2:7" hidden="1">
      <c r="B919" s="622">
        <v>44655</v>
      </c>
      <c r="C919" s="257" t="s">
        <v>127</v>
      </c>
      <c r="D919" s="651"/>
      <c r="E919" s="257" t="s">
        <v>128</v>
      </c>
      <c r="F919" s="623">
        <v>260000</v>
      </c>
      <c r="G919" s="652" t="s">
        <v>129</v>
      </c>
    </row>
    <row r="920" spans="2:7" hidden="1">
      <c r="B920" s="622">
        <v>44655</v>
      </c>
      <c r="C920" s="257" t="s">
        <v>127</v>
      </c>
      <c r="D920" s="651"/>
      <c r="E920" s="257" t="s">
        <v>128</v>
      </c>
      <c r="F920" s="623">
        <v>500000</v>
      </c>
      <c r="G920" s="652" t="s">
        <v>129</v>
      </c>
    </row>
    <row r="921" spans="2:7" hidden="1">
      <c r="B921" s="622">
        <v>44656</v>
      </c>
      <c r="C921" s="257" t="s">
        <v>127</v>
      </c>
      <c r="D921" s="651"/>
      <c r="E921" s="257" t="s">
        <v>128</v>
      </c>
      <c r="F921" s="623">
        <v>100000</v>
      </c>
      <c r="G921" s="652" t="s">
        <v>129</v>
      </c>
    </row>
    <row r="922" spans="2:7" hidden="1">
      <c r="B922" s="622">
        <v>44657</v>
      </c>
      <c r="C922" s="257" t="s">
        <v>127</v>
      </c>
      <c r="D922" s="651"/>
      <c r="E922" s="257" t="s">
        <v>128</v>
      </c>
      <c r="F922" s="623">
        <v>10000</v>
      </c>
      <c r="G922" s="652" t="s">
        <v>129</v>
      </c>
    </row>
    <row r="923" spans="2:7" hidden="1">
      <c r="B923" s="622">
        <v>44657</v>
      </c>
      <c r="C923" s="257" t="s">
        <v>127</v>
      </c>
      <c r="D923" s="651"/>
      <c r="E923" s="257" t="s">
        <v>128</v>
      </c>
      <c r="F923" s="623">
        <v>40000</v>
      </c>
      <c r="G923" s="652" t="s">
        <v>129</v>
      </c>
    </row>
    <row r="924" spans="2:7" hidden="1">
      <c r="B924" s="622">
        <v>44658</v>
      </c>
      <c r="C924" s="257" t="s">
        <v>127</v>
      </c>
      <c r="D924" s="651"/>
      <c r="E924" s="257" t="s">
        <v>128</v>
      </c>
      <c r="F924" s="623">
        <v>10000</v>
      </c>
      <c r="G924" s="652" t="s">
        <v>129</v>
      </c>
    </row>
    <row r="925" spans="2:7" hidden="1">
      <c r="B925" s="622">
        <v>44658</v>
      </c>
      <c r="C925" s="257" t="s">
        <v>127</v>
      </c>
      <c r="D925" s="651"/>
      <c r="E925" s="257" t="s">
        <v>128</v>
      </c>
      <c r="F925" s="623">
        <v>475000</v>
      </c>
      <c r="G925" s="652" t="s">
        <v>129</v>
      </c>
    </row>
    <row r="926" spans="2:7" hidden="1">
      <c r="B926" s="622">
        <v>44659</v>
      </c>
      <c r="C926" s="257" t="s">
        <v>127</v>
      </c>
      <c r="D926" s="651"/>
      <c r="E926" s="257" t="s">
        <v>128</v>
      </c>
      <c r="F926" s="623">
        <v>20000</v>
      </c>
      <c r="G926" s="652" t="s">
        <v>129</v>
      </c>
    </row>
    <row r="927" spans="2:7" hidden="1">
      <c r="B927" s="622">
        <v>44660</v>
      </c>
      <c r="C927" s="257" t="s">
        <v>127</v>
      </c>
      <c r="D927" s="651"/>
      <c r="E927" s="257" t="s">
        <v>128</v>
      </c>
      <c r="F927" s="623">
        <v>10000</v>
      </c>
      <c r="G927" s="652" t="s">
        <v>129</v>
      </c>
    </row>
    <row r="928" spans="2:7" hidden="1">
      <c r="B928" s="622">
        <v>44661</v>
      </c>
      <c r="C928" s="257" t="s">
        <v>127</v>
      </c>
      <c r="D928" s="651"/>
      <c r="E928" s="257" t="s">
        <v>128</v>
      </c>
      <c r="F928" s="623">
        <v>10000</v>
      </c>
      <c r="G928" s="652" t="s">
        <v>129</v>
      </c>
    </row>
    <row r="929" spans="2:7" hidden="1">
      <c r="B929" s="622">
        <v>44662</v>
      </c>
      <c r="C929" s="257" t="s">
        <v>127</v>
      </c>
      <c r="D929" s="651"/>
      <c r="E929" s="257" t="s">
        <v>128</v>
      </c>
      <c r="F929" s="623">
        <v>50000</v>
      </c>
      <c r="G929" s="652" t="s">
        <v>129</v>
      </c>
    </row>
    <row r="930" spans="2:7" hidden="1">
      <c r="B930" s="622">
        <v>44662</v>
      </c>
      <c r="C930" s="257" t="s">
        <v>127</v>
      </c>
      <c r="D930" s="651"/>
      <c r="E930" s="257" t="s">
        <v>128</v>
      </c>
      <c r="F930" s="623">
        <v>10000</v>
      </c>
      <c r="G930" s="652" t="s">
        <v>129</v>
      </c>
    </row>
    <row r="931" spans="2:7" hidden="1">
      <c r="B931" s="622">
        <v>44662</v>
      </c>
      <c r="C931" s="257" t="s">
        <v>127</v>
      </c>
      <c r="D931" s="651"/>
      <c r="E931" s="257" t="s">
        <v>128</v>
      </c>
      <c r="F931" s="623">
        <v>30000</v>
      </c>
      <c r="G931" s="652" t="s">
        <v>129</v>
      </c>
    </row>
    <row r="932" spans="2:7" hidden="1">
      <c r="B932" s="622">
        <v>44662</v>
      </c>
      <c r="C932" s="257" t="s">
        <v>127</v>
      </c>
      <c r="D932" s="651"/>
      <c r="E932" s="257" t="s">
        <v>128</v>
      </c>
      <c r="F932" s="623">
        <v>10000</v>
      </c>
      <c r="G932" s="652" t="s">
        <v>129</v>
      </c>
    </row>
    <row r="933" spans="2:7" hidden="1">
      <c r="B933" s="622">
        <v>44662</v>
      </c>
      <c r="C933" s="257" t="s">
        <v>127</v>
      </c>
      <c r="D933" s="651"/>
      <c r="E933" s="257" t="s">
        <v>128</v>
      </c>
      <c r="F933" s="623">
        <v>10000</v>
      </c>
      <c r="G933" s="652" t="s">
        <v>129</v>
      </c>
    </row>
    <row r="934" spans="2:7" hidden="1">
      <c r="B934" s="622">
        <v>44662</v>
      </c>
      <c r="C934" s="257" t="s">
        <v>127</v>
      </c>
      <c r="D934" s="651"/>
      <c r="E934" s="257" t="s">
        <v>128</v>
      </c>
      <c r="F934" s="623">
        <v>20000</v>
      </c>
      <c r="G934" s="652" t="s">
        <v>129</v>
      </c>
    </row>
    <row r="935" spans="2:7" hidden="1">
      <c r="B935" s="622">
        <v>44663</v>
      </c>
      <c r="C935" s="257" t="s">
        <v>127</v>
      </c>
      <c r="D935" s="651"/>
      <c r="E935" s="257" t="s">
        <v>128</v>
      </c>
      <c r="F935" s="623">
        <v>20000</v>
      </c>
      <c r="G935" s="652" t="s">
        <v>129</v>
      </c>
    </row>
    <row r="936" spans="2:7" hidden="1">
      <c r="B936" s="622">
        <v>44664</v>
      </c>
      <c r="C936" s="257" t="s">
        <v>127</v>
      </c>
      <c r="D936" s="651"/>
      <c r="E936" s="257" t="s">
        <v>128</v>
      </c>
      <c r="F936" s="623">
        <v>10000</v>
      </c>
      <c r="G936" s="652" t="s">
        <v>129</v>
      </c>
    </row>
    <row r="937" spans="2:7" hidden="1">
      <c r="B937" s="622">
        <v>44664</v>
      </c>
      <c r="C937" s="257" t="s">
        <v>127</v>
      </c>
      <c r="D937" s="651"/>
      <c r="E937" s="257" t="s">
        <v>128</v>
      </c>
      <c r="F937" s="623">
        <v>80000</v>
      </c>
      <c r="G937" s="652" t="s">
        <v>129</v>
      </c>
    </row>
    <row r="938" spans="2:7" hidden="1">
      <c r="B938" s="622">
        <v>44669</v>
      </c>
      <c r="C938" s="257" t="s">
        <v>127</v>
      </c>
      <c r="D938" s="651"/>
      <c r="E938" s="257" t="s">
        <v>128</v>
      </c>
      <c r="F938" s="623">
        <v>1285000</v>
      </c>
      <c r="G938" s="652" t="s">
        <v>129</v>
      </c>
    </row>
    <row r="939" spans="2:7" hidden="1">
      <c r="B939" s="622">
        <v>44671</v>
      </c>
      <c r="C939" s="257" t="s">
        <v>127</v>
      </c>
      <c r="D939" s="651"/>
      <c r="E939" s="257" t="s">
        <v>128</v>
      </c>
      <c r="F939" s="623">
        <v>20000</v>
      </c>
      <c r="G939" s="652" t="s">
        <v>129</v>
      </c>
    </row>
    <row r="940" spans="2:7" hidden="1">
      <c r="B940" s="622">
        <v>44671</v>
      </c>
      <c r="C940" s="257" t="s">
        <v>127</v>
      </c>
      <c r="D940" s="651"/>
      <c r="E940" s="257" t="s">
        <v>128</v>
      </c>
      <c r="F940" s="623">
        <v>20000</v>
      </c>
      <c r="G940" s="652" t="s">
        <v>129</v>
      </c>
    </row>
    <row r="941" spans="2:7" hidden="1">
      <c r="B941" s="622">
        <v>44671</v>
      </c>
      <c r="C941" s="257" t="s">
        <v>127</v>
      </c>
      <c r="D941" s="651"/>
      <c r="E941" s="257" t="s">
        <v>128</v>
      </c>
      <c r="F941" s="623">
        <v>40000</v>
      </c>
      <c r="G941" s="652" t="s">
        <v>129</v>
      </c>
    </row>
    <row r="942" spans="2:7" hidden="1">
      <c r="B942" s="622">
        <v>44673</v>
      </c>
      <c r="C942" s="257" t="s">
        <v>127</v>
      </c>
      <c r="D942" s="651"/>
      <c r="E942" s="257" t="s">
        <v>128</v>
      </c>
      <c r="F942" s="623">
        <v>230000</v>
      </c>
      <c r="G942" s="652" t="s">
        <v>129</v>
      </c>
    </row>
    <row r="943" spans="2:7" hidden="1">
      <c r="B943" s="622">
        <v>44676</v>
      </c>
      <c r="C943" s="257" t="s">
        <v>127</v>
      </c>
      <c r="D943" s="651"/>
      <c r="E943" s="257" t="s">
        <v>128</v>
      </c>
      <c r="F943" s="623">
        <v>90000</v>
      </c>
      <c r="G943" s="652" t="s">
        <v>129</v>
      </c>
    </row>
    <row r="944" spans="2:7" hidden="1">
      <c r="B944" s="622">
        <v>44677</v>
      </c>
      <c r="C944" s="257" t="s">
        <v>127</v>
      </c>
      <c r="D944" s="651"/>
      <c r="E944" s="257" t="s">
        <v>128</v>
      </c>
      <c r="F944" s="623">
        <v>100000</v>
      </c>
      <c r="G944" s="652" t="s">
        <v>129</v>
      </c>
    </row>
    <row r="945" spans="2:7" hidden="1">
      <c r="B945" s="622">
        <v>44678</v>
      </c>
      <c r="C945" s="257" t="s">
        <v>127</v>
      </c>
      <c r="D945" s="651"/>
      <c r="E945" s="257" t="s">
        <v>128</v>
      </c>
      <c r="F945" s="623">
        <v>1205000</v>
      </c>
      <c r="G945" s="652" t="s">
        <v>129</v>
      </c>
    </row>
    <row r="946" spans="2:7" hidden="1">
      <c r="B946" s="622">
        <v>44679</v>
      </c>
      <c r="C946" s="257" t="s">
        <v>127</v>
      </c>
      <c r="D946" s="651"/>
      <c r="E946" s="257" t="s">
        <v>128</v>
      </c>
      <c r="F946" s="623">
        <v>30000</v>
      </c>
      <c r="G946" s="652" t="s">
        <v>129</v>
      </c>
    </row>
    <row r="947" spans="2:7" hidden="1">
      <c r="B947" s="622">
        <v>44679</v>
      </c>
      <c r="C947" s="257" t="s">
        <v>127</v>
      </c>
      <c r="D947" s="651"/>
      <c r="E947" s="257" t="s">
        <v>128</v>
      </c>
      <c r="F947" s="623">
        <v>50000</v>
      </c>
      <c r="G947" s="652" t="s">
        <v>129</v>
      </c>
    </row>
    <row r="948" spans="2:7" hidden="1">
      <c r="B948" s="622">
        <v>44680</v>
      </c>
      <c r="C948" s="257" t="s">
        <v>127</v>
      </c>
      <c r="D948" s="651"/>
      <c r="E948" s="257" t="s">
        <v>128</v>
      </c>
      <c r="F948" s="623">
        <v>10000</v>
      </c>
      <c r="G948" s="652" t="s">
        <v>129</v>
      </c>
    </row>
    <row r="949" spans="2:7" hidden="1">
      <c r="B949" s="622">
        <v>44680</v>
      </c>
      <c r="C949" s="257" t="s">
        <v>127</v>
      </c>
      <c r="D949" s="651"/>
      <c r="E949" s="257" t="s">
        <v>128</v>
      </c>
      <c r="F949" s="623">
        <v>20000</v>
      </c>
      <c r="G949" s="652" t="s">
        <v>129</v>
      </c>
    </row>
    <row r="950" spans="2:7" hidden="1">
      <c r="B950" s="622">
        <v>44680</v>
      </c>
      <c r="C950" s="257" t="s">
        <v>127</v>
      </c>
      <c r="D950" s="651"/>
      <c r="E950" s="257" t="s">
        <v>128</v>
      </c>
      <c r="F950" s="623">
        <v>20000</v>
      </c>
      <c r="G950" s="652" t="s">
        <v>129</v>
      </c>
    </row>
    <row r="951" spans="2:7" ht="17.25" hidden="1" thickBot="1">
      <c r="B951" s="643">
        <v>44681</v>
      </c>
      <c r="C951" s="653" t="s">
        <v>127</v>
      </c>
      <c r="D951" s="656"/>
      <c r="E951" s="653" t="s">
        <v>128</v>
      </c>
      <c r="F951" s="657">
        <v>10000</v>
      </c>
      <c r="G951" s="658" t="s">
        <v>129</v>
      </c>
    </row>
    <row r="952" spans="2:7" hidden="1">
      <c r="B952" s="620">
        <v>44682</v>
      </c>
      <c r="C952" s="367" t="s">
        <v>9</v>
      </c>
      <c r="D952" s="649"/>
      <c r="E952" s="331" t="s">
        <v>128</v>
      </c>
      <c r="F952" s="621">
        <v>30000</v>
      </c>
      <c r="G952" s="650" t="s">
        <v>129</v>
      </c>
    </row>
    <row r="953" spans="2:7" hidden="1">
      <c r="B953" s="622">
        <v>44683</v>
      </c>
      <c r="C953" s="152" t="s">
        <v>9</v>
      </c>
      <c r="D953" s="651"/>
      <c r="E953" s="257" t="s">
        <v>128</v>
      </c>
      <c r="F953" s="623">
        <v>50000</v>
      </c>
      <c r="G953" s="652" t="s">
        <v>129</v>
      </c>
    </row>
    <row r="954" spans="2:7" hidden="1">
      <c r="B954" s="622">
        <v>44683</v>
      </c>
      <c r="C954" s="152" t="s">
        <v>9</v>
      </c>
      <c r="D954" s="651"/>
      <c r="E954" s="257" t="s">
        <v>128</v>
      </c>
      <c r="F954" s="623">
        <v>10000</v>
      </c>
      <c r="G954" s="652" t="s">
        <v>129</v>
      </c>
    </row>
    <row r="955" spans="2:7" hidden="1">
      <c r="B955" s="622">
        <v>44683</v>
      </c>
      <c r="C955" s="152" t="s">
        <v>9</v>
      </c>
      <c r="D955" s="651"/>
      <c r="E955" s="257" t="s">
        <v>128</v>
      </c>
      <c r="F955" s="623">
        <v>100000</v>
      </c>
      <c r="G955" s="652" t="s">
        <v>129</v>
      </c>
    </row>
    <row r="956" spans="2:7" hidden="1">
      <c r="B956" s="622">
        <v>44683</v>
      </c>
      <c r="C956" s="152" t="s">
        <v>9</v>
      </c>
      <c r="D956" s="651"/>
      <c r="E956" s="257" t="s">
        <v>128</v>
      </c>
      <c r="F956" s="623">
        <v>10000</v>
      </c>
      <c r="G956" s="652" t="s">
        <v>129</v>
      </c>
    </row>
    <row r="957" spans="2:7" hidden="1">
      <c r="B957" s="622">
        <v>44683</v>
      </c>
      <c r="C957" s="152" t="s">
        <v>9</v>
      </c>
      <c r="D957" s="651"/>
      <c r="E957" s="257" t="s">
        <v>128</v>
      </c>
      <c r="F957" s="623">
        <v>20000</v>
      </c>
      <c r="G957" s="652" t="s">
        <v>129</v>
      </c>
    </row>
    <row r="958" spans="2:7" hidden="1">
      <c r="B958" s="622">
        <v>44685</v>
      </c>
      <c r="C958" s="152" t="s">
        <v>9</v>
      </c>
      <c r="D958" s="651"/>
      <c r="E958" s="257" t="s">
        <v>128</v>
      </c>
      <c r="F958" s="623">
        <v>310000</v>
      </c>
      <c r="G958" s="652" t="s">
        <v>129</v>
      </c>
    </row>
    <row r="959" spans="2:7" hidden="1">
      <c r="B959" s="622">
        <v>44686</v>
      </c>
      <c r="C959" s="152" t="s">
        <v>9</v>
      </c>
      <c r="D959" s="651"/>
      <c r="E959" s="257" t="s">
        <v>128</v>
      </c>
      <c r="F959" s="623">
        <v>10000</v>
      </c>
      <c r="G959" s="652" t="s">
        <v>129</v>
      </c>
    </row>
    <row r="960" spans="2:7" hidden="1">
      <c r="B960" s="622">
        <v>44686</v>
      </c>
      <c r="C960" s="152" t="s">
        <v>9</v>
      </c>
      <c r="D960" s="651"/>
      <c r="E960" s="257" t="s">
        <v>128</v>
      </c>
      <c r="F960" s="623">
        <v>10000</v>
      </c>
      <c r="G960" s="652" t="s">
        <v>129</v>
      </c>
    </row>
    <row r="961" spans="2:7" hidden="1">
      <c r="B961" s="622">
        <v>44686</v>
      </c>
      <c r="C961" s="152" t="s">
        <v>9</v>
      </c>
      <c r="D961" s="651"/>
      <c r="E961" s="257" t="s">
        <v>128</v>
      </c>
      <c r="F961" s="623">
        <v>10000</v>
      </c>
      <c r="G961" s="652" t="s">
        <v>129</v>
      </c>
    </row>
    <row r="962" spans="2:7" hidden="1">
      <c r="B962" s="622">
        <v>44686</v>
      </c>
      <c r="C962" s="152" t="s">
        <v>9</v>
      </c>
      <c r="D962" s="651"/>
      <c r="E962" s="257" t="s">
        <v>128</v>
      </c>
      <c r="F962" s="623">
        <v>10000</v>
      </c>
      <c r="G962" s="652" t="s">
        <v>129</v>
      </c>
    </row>
    <row r="963" spans="2:7" hidden="1">
      <c r="B963" s="622">
        <v>44687</v>
      </c>
      <c r="C963" s="152" t="s">
        <v>9</v>
      </c>
      <c r="D963" s="651"/>
      <c r="E963" s="257" t="s">
        <v>128</v>
      </c>
      <c r="F963" s="623">
        <v>100000</v>
      </c>
      <c r="G963" s="652" t="s">
        <v>129</v>
      </c>
    </row>
    <row r="964" spans="2:7" hidden="1">
      <c r="B964" s="622">
        <v>44687</v>
      </c>
      <c r="C964" s="152" t="s">
        <v>9</v>
      </c>
      <c r="D964" s="651"/>
      <c r="E964" s="257" t="s">
        <v>128</v>
      </c>
      <c r="F964" s="623">
        <v>100000</v>
      </c>
      <c r="G964" s="652" t="s">
        <v>129</v>
      </c>
    </row>
    <row r="965" spans="2:7" hidden="1">
      <c r="B965" s="622">
        <v>44687</v>
      </c>
      <c r="C965" s="152" t="s">
        <v>9</v>
      </c>
      <c r="D965" s="651"/>
      <c r="E965" s="257" t="s">
        <v>128</v>
      </c>
      <c r="F965" s="623">
        <v>40000</v>
      </c>
      <c r="G965" s="652" t="s">
        <v>129</v>
      </c>
    </row>
    <row r="966" spans="2:7" hidden="1">
      <c r="B966" s="622">
        <v>44690</v>
      </c>
      <c r="C966" s="152" t="s">
        <v>9</v>
      </c>
      <c r="D966" s="651"/>
      <c r="E966" s="257" t="s">
        <v>128</v>
      </c>
      <c r="F966" s="623">
        <v>495000</v>
      </c>
      <c r="G966" s="652" t="s">
        <v>129</v>
      </c>
    </row>
    <row r="967" spans="2:7" hidden="1">
      <c r="B967" s="622">
        <v>44691</v>
      </c>
      <c r="C967" s="152" t="s">
        <v>9</v>
      </c>
      <c r="D967" s="651"/>
      <c r="E967" s="257" t="s">
        <v>128</v>
      </c>
      <c r="F967" s="623">
        <v>10000</v>
      </c>
      <c r="G967" s="652" t="s">
        <v>129</v>
      </c>
    </row>
    <row r="968" spans="2:7" hidden="1">
      <c r="B968" s="622">
        <v>44691</v>
      </c>
      <c r="C968" s="152" t="s">
        <v>9</v>
      </c>
      <c r="D968" s="651"/>
      <c r="E968" s="257" t="s">
        <v>128</v>
      </c>
      <c r="F968" s="623">
        <v>50000</v>
      </c>
      <c r="G968" s="652" t="s">
        <v>129</v>
      </c>
    </row>
    <row r="969" spans="2:7" hidden="1">
      <c r="B969" s="622">
        <v>44691</v>
      </c>
      <c r="C969" s="152" t="s">
        <v>9</v>
      </c>
      <c r="D969" s="651"/>
      <c r="E969" s="257" t="s">
        <v>128</v>
      </c>
      <c r="F969" s="623">
        <v>10000</v>
      </c>
      <c r="G969" s="652" t="s">
        <v>129</v>
      </c>
    </row>
    <row r="970" spans="2:7" hidden="1">
      <c r="B970" s="622">
        <v>44691</v>
      </c>
      <c r="C970" s="152" t="s">
        <v>9</v>
      </c>
      <c r="D970" s="651"/>
      <c r="E970" s="257" t="s">
        <v>128</v>
      </c>
      <c r="F970" s="623">
        <v>20000</v>
      </c>
      <c r="G970" s="652" t="s">
        <v>129</v>
      </c>
    </row>
    <row r="971" spans="2:7" hidden="1">
      <c r="B971" s="622">
        <v>44691</v>
      </c>
      <c r="C971" s="152" t="s">
        <v>9</v>
      </c>
      <c r="D971" s="651"/>
      <c r="E971" s="257" t="s">
        <v>128</v>
      </c>
      <c r="F971" s="623">
        <v>10000</v>
      </c>
      <c r="G971" s="652" t="s">
        <v>129</v>
      </c>
    </row>
    <row r="972" spans="2:7" hidden="1">
      <c r="B972" s="622">
        <v>44692</v>
      </c>
      <c r="C972" s="152" t="s">
        <v>9</v>
      </c>
      <c r="D972" s="651"/>
      <c r="E972" s="257" t="s">
        <v>128</v>
      </c>
      <c r="F972" s="623">
        <v>30000</v>
      </c>
      <c r="G972" s="652" t="s">
        <v>129</v>
      </c>
    </row>
    <row r="973" spans="2:7" hidden="1">
      <c r="B973" s="622">
        <v>44692</v>
      </c>
      <c r="C973" s="152" t="s">
        <v>9</v>
      </c>
      <c r="D973" s="651"/>
      <c r="E973" s="257" t="s">
        <v>128</v>
      </c>
      <c r="F973" s="623">
        <v>20000</v>
      </c>
      <c r="G973" s="652" t="s">
        <v>129</v>
      </c>
    </row>
    <row r="974" spans="2:7" hidden="1">
      <c r="B974" s="622">
        <v>44693</v>
      </c>
      <c r="C974" s="152" t="s">
        <v>9</v>
      </c>
      <c r="D974" s="651"/>
      <c r="E974" s="257" t="s">
        <v>128</v>
      </c>
      <c r="F974" s="623">
        <v>80000</v>
      </c>
      <c r="G974" s="652" t="s">
        <v>129</v>
      </c>
    </row>
    <row r="975" spans="2:7" hidden="1">
      <c r="B975" s="622">
        <v>44694</v>
      </c>
      <c r="C975" s="152" t="s">
        <v>9</v>
      </c>
      <c r="D975" s="651"/>
      <c r="E975" s="257" t="s">
        <v>128</v>
      </c>
      <c r="F975" s="623">
        <v>10000</v>
      </c>
      <c r="G975" s="652" t="s">
        <v>129</v>
      </c>
    </row>
    <row r="976" spans="2:7" hidden="1">
      <c r="B976" s="622">
        <v>44696</v>
      </c>
      <c r="C976" s="152" t="s">
        <v>9</v>
      </c>
      <c r="D976" s="651"/>
      <c r="E976" s="257" t="s">
        <v>128</v>
      </c>
      <c r="F976" s="623">
        <v>10000</v>
      </c>
      <c r="G976" s="652" t="s">
        <v>129</v>
      </c>
    </row>
    <row r="977" spans="2:7" hidden="1">
      <c r="B977" s="622">
        <v>44697</v>
      </c>
      <c r="C977" s="152" t="s">
        <v>9</v>
      </c>
      <c r="D977" s="651"/>
      <c r="E977" s="257" t="s">
        <v>128</v>
      </c>
      <c r="F977" s="623">
        <v>200000</v>
      </c>
      <c r="G977" s="652" t="s">
        <v>129</v>
      </c>
    </row>
    <row r="978" spans="2:7" hidden="1">
      <c r="B978" s="622">
        <v>44699</v>
      </c>
      <c r="C978" s="152" t="s">
        <v>9</v>
      </c>
      <c r="D978" s="651"/>
      <c r="E978" s="257" t="s">
        <v>128</v>
      </c>
      <c r="F978" s="623">
        <v>1265000</v>
      </c>
      <c r="G978" s="652" t="s">
        <v>129</v>
      </c>
    </row>
    <row r="979" spans="2:7" hidden="1">
      <c r="B979" s="622">
        <v>44700</v>
      </c>
      <c r="C979" s="152" t="s">
        <v>9</v>
      </c>
      <c r="D979" s="651"/>
      <c r="E979" s="257" t="s">
        <v>128</v>
      </c>
      <c r="F979" s="623">
        <v>30000</v>
      </c>
      <c r="G979" s="652" t="s">
        <v>129</v>
      </c>
    </row>
    <row r="980" spans="2:7" hidden="1">
      <c r="B980" s="622">
        <v>44701</v>
      </c>
      <c r="C980" s="152" t="s">
        <v>9</v>
      </c>
      <c r="D980" s="651"/>
      <c r="E980" s="257" t="s">
        <v>128</v>
      </c>
      <c r="F980" s="623">
        <v>20000</v>
      </c>
      <c r="G980" s="652" t="s">
        <v>129</v>
      </c>
    </row>
    <row r="981" spans="2:7" hidden="1">
      <c r="B981" s="622">
        <v>44701</v>
      </c>
      <c r="C981" s="152" t="s">
        <v>9</v>
      </c>
      <c r="D981" s="651"/>
      <c r="E981" s="257" t="s">
        <v>128</v>
      </c>
      <c r="F981" s="623">
        <v>20000</v>
      </c>
      <c r="G981" s="652" t="s">
        <v>129</v>
      </c>
    </row>
    <row r="982" spans="2:7" hidden="1">
      <c r="B982" s="622">
        <v>44703</v>
      </c>
      <c r="C982" s="152" t="s">
        <v>9</v>
      </c>
      <c r="D982" s="651"/>
      <c r="E982" s="257" t="s">
        <v>128</v>
      </c>
      <c r="F982" s="623">
        <v>10000</v>
      </c>
      <c r="G982" s="652" t="s">
        <v>129</v>
      </c>
    </row>
    <row r="983" spans="2:7" hidden="1">
      <c r="B983" s="622">
        <v>44703</v>
      </c>
      <c r="C983" s="152" t="s">
        <v>9</v>
      </c>
      <c r="D983" s="651"/>
      <c r="E983" s="257" t="s">
        <v>128</v>
      </c>
      <c r="F983" s="623">
        <v>2500000</v>
      </c>
      <c r="G983" s="652" t="s">
        <v>129</v>
      </c>
    </row>
    <row r="984" spans="2:7" hidden="1">
      <c r="B984" s="622">
        <v>44704</v>
      </c>
      <c r="C984" s="152" t="s">
        <v>9</v>
      </c>
      <c r="D984" s="651"/>
      <c r="E984" s="257" t="s">
        <v>128</v>
      </c>
      <c r="F984" s="623">
        <v>230000</v>
      </c>
      <c r="G984" s="652" t="s">
        <v>129</v>
      </c>
    </row>
    <row r="985" spans="2:7" hidden="1">
      <c r="B985" s="622">
        <v>44704</v>
      </c>
      <c r="C985" s="152" t="s">
        <v>9</v>
      </c>
      <c r="D985" s="651"/>
      <c r="E985" s="257" t="s">
        <v>128</v>
      </c>
      <c r="F985" s="623">
        <v>2000000</v>
      </c>
      <c r="G985" s="652" t="s">
        <v>129</v>
      </c>
    </row>
    <row r="986" spans="2:7" hidden="1">
      <c r="B986" s="622">
        <v>44705</v>
      </c>
      <c r="C986" s="152" t="s">
        <v>9</v>
      </c>
      <c r="D986" s="651"/>
      <c r="E986" s="257" t="s">
        <v>128</v>
      </c>
      <c r="F986" s="623">
        <v>100000</v>
      </c>
      <c r="G986" s="652" t="s">
        <v>129</v>
      </c>
    </row>
    <row r="987" spans="2:7" hidden="1">
      <c r="B987" s="622">
        <v>44706</v>
      </c>
      <c r="C987" s="152" t="s">
        <v>9</v>
      </c>
      <c r="D987" s="651"/>
      <c r="E987" s="257" t="s">
        <v>128</v>
      </c>
      <c r="F987" s="623">
        <v>100000</v>
      </c>
      <c r="G987" s="652" t="s">
        <v>129</v>
      </c>
    </row>
    <row r="988" spans="2:7" hidden="1">
      <c r="B988" s="622">
        <v>44707</v>
      </c>
      <c r="C988" s="152" t="s">
        <v>9</v>
      </c>
      <c r="D988" s="651"/>
      <c r="E988" s="257" t="s">
        <v>128</v>
      </c>
      <c r="F988" s="623">
        <v>10000</v>
      </c>
      <c r="G988" s="652" t="s">
        <v>129</v>
      </c>
    </row>
    <row r="989" spans="2:7" hidden="1">
      <c r="B989" s="622">
        <v>44708</v>
      </c>
      <c r="C989" s="152" t="s">
        <v>9</v>
      </c>
      <c r="D989" s="651"/>
      <c r="E989" s="257" t="s">
        <v>128</v>
      </c>
      <c r="F989" s="623">
        <v>1175000</v>
      </c>
      <c r="G989" s="652" t="s">
        <v>129</v>
      </c>
    </row>
    <row r="990" spans="2:7" hidden="1">
      <c r="B990" s="622">
        <v>44711</v>
      </c>
      <c r="C990" s="152" t="s">
        <v>9</v>
      </c>
      <c r="D990" s="651"/>
      <c r="E990" s="257" t="s">
        <v>128</v>
      </c>
      <c r="F990" s="623">
        <v>30000</v>
      </c>
      <c r="G990" s="652" t="s">
        <v>129</v>
      </c>
    </row>
    <row r="991" spans="2:7" hidden="1">
      <c r="B991" s="622">
        <v>44711</v>
      </c>
      <c r="C991" s="152" t="s">
        <v>9</v>
      </c>
      <c r="D991" s="651"/>
      <c r="E991" s="257" t="s">
        <v>128</v>
      </c>
      <c r="F991" s="623">
        <v>10000</v>
      </c>
      <c r="G991" s="652" t="s">
        <v>129</v>
      </c>
    </row>
    <row r="992" spans="2:7" hidden="1">
      <c r="B992" s="622">
        <v>44711</v>
      </c>
      <c r="C992" s="152" t="s">
        <v>9</v>
      </c>
      <c r="D992" s="651"/>
      <c r="E992" s="257" t="s">
        <v>128</v>
      </c>
      <c r="F992" s="623">
        <v>70000</v>
      </c>
      <c r="G992" s="652" t="s">
        <v>129</v>
      </c>
    </row>
    <row r="993" spans="2:7" hidden="1">
      <c r="B993" s="622">
        <v>44712</v>
      </c>
      <c r="C993" s="152" t="s">
        <v>9</v>
      </c>
      <c r="D993" s="651"/>
      <c r="E993" s="257" t="s">
        <v>128</v>
      </c>
      <c r="F993" s="623">
        <v>50000</v>
      </c>
      <c r="G993" s="652" t="s">
        <v>129</v>
      </c>
    </row>
    <row r="994" spans="2:7" hidden="1">
      <c r="B994" s="622">
        <v>44712</v>
      </c>
      <c r="C994" s="152" t="s">
        <v>9</v>
      </c>
      <c r="D994" s="651"/>
      <c r="E994" s="257" t="s">
        <v>128</v>
      </c>
      <c r="F994" s="623">
        <v>100000</v>
      </c>
      <c r="G994" s="652" t="s">
        <v>129</v>
      </c>
    </row>
    <row r="995" spans="2:7" hidden="1">
      <c r="B995" s="622">
        <v>44712</v>
      </c>
      <c r="C995" s="152" t="s">
        <v>9</v>
      </c>
      <c r="D995" s="651"/>
      <c r="E995" s="257" t="s">
        <v>128</v>
      </c>
      <c r="F995" s="623">
        <v>10000</v>
      </c>
      <c r="G995" s="652" t="s">
        <v>129</v>
      </c>
    </row>
    <row r="996" spans="2:7" hidden="1">
      <c r="B996" s="622">
        <v>44712</v>
      </c>
      <c r="C996" s="152" t="s">
        <v>9</v>
      </c>
      <c r="D996" s="651"/>
      <c r="E996" s="257" t="s">
        <v>128</v>
      </c>
      <c r="F996" s="623">
        <v>20000</v>
      </c>
      <c r="G996" s="652" t="s">
        <v>129</v>
      </c>
    </row>
    <row r="997" spans="2:7" ht="17.25" hidden="1" thickBot="1">
      <c r="B997" s="643">
        <v>44712</v>
      </c>
      <c r="C997" s="214" t="s">
        <v>9</v>
      </c>
      <c r="D997" s="656"/>
      <c r="E997" s="663" t="s">
        <v>128</v>
      </c>
      <c r="F997" s="657">
        <v>20000</v>
      </c>
      <c r="G997" s="658" t="s">
        <v>129</v>
      </c>
    </row>
    <row r="998" spans="2:7" hidden="1">
      <c r="B998" s="671">
        <v>44713</v>
      </c>
      <c r="C998" s="665" t="s">
        <v>9</v>
      </c>
      <c r="D998" s="672"/>
      <c r="E998" s="545" t="s">
        <v>128</v>
      </c>
      <c r="F998" s="673">
        <v>30000</v>
      </c>
      <c r="G998" s="666" t="s">
        <v>129</v>
      </c>
    </row>
    <row r="999" spans="2:7" hidden="1">
      <c r="B999" s="674">
        <v>44714</v>
      </c>
      <c r="C999" s="667" t="s">
        <v>9</v>
      </c>
      <c r="D999" s="675"/>
      <c r="E999" s="494" t="s">
        <v>128</v>
      </c>
      <c r="F999" s="676">
        <v>80000</v>
      </c>
      <c r="G999" s="668" t="s">
        <v>129</v>
      </c>
    </row>
    <row r="1000" spans="2:7" hidden="1">
      <c r="B1000" s="674">
        <v>44714</v>
      </c>
      <c r="C1000" s="667" t="s">
        <v>9</v>
      </c>
      <c r="D1000" s="675"/>
      <c r="E1000" s="494" t="s">
        <v>128</v>
      </c>
      <c r="F1000" s="676">
        <v>10000</v>
      </c>
      <c r="G1000" s="668" t="s">
        <v>129</v>
      </c>
    </row>
    <row r="1001" spans="2:7" hidden="1">
      <c r="B1001" s="674">
        <v>44718</v>
      </c>
      <c r="C1001" s="667" t="s">
        <v>9</v>
      </c>
      <c r="D1001" s="675"/>
      <c r="E1001" s="494" t="s">
        <v>128</v>
      </c>
      <c r="F1001" s="676">
        <v>10000</v>
      </c>
      <c r="G1001" s="668" t="s">
        <v>129</v>
      </c>
    </row>
    <row r="1002" spans="2:7" hidden="1">
      <c r="B1002" s="674">
        <v>44719</v>
      </c>
      <c r="C1002" s="667" t="s">
        <v>9</v>
      </c>
      <c r="D1002" s="675"/>
      <c r="E1002" s="494" t="s">
        <v>128</v>
      </c>
      <c r="F1002" s="676">
        <v>100000</v>
      </c>
      <c r="G1002" s="668" t="s">
        <v>129</v>
      </c>
    </row>
    <row r="1003" spans="2:7" hidden="1">
      <c r="B1003" s="674">
        <v>44719</v>
      </c>
      <c r="C1003" s="667" t="s">
        <v>9</v>
      </c>
      <c r="D1003" s="675"/>
      <c r="E1003" s="494" t="s">
        <v>128</v>
      </c>
      <c r="F1003" s="676">
        <v>250000</v>
      </c>
      <c r="G1003" s="668" t="s">
        <v>129</v>
      </c>
    </row>
    <row r="1004" spans="2:7" hidden="1">
      <c r="B1004" s="674">
        <v>44721</v>
      </c>
      <c r="C1004" s="667" t="s">
        <v>9</v>
      </c>
      <c r="D1004" s="675"/>
      <c r="E1004" s="494" t="s">
        <v>128</v>
      </c>
      <c r="F1004" s="676">
        <v>10000</v>
      </c>
      <c r="G1004" s="668" t="s">
        <v>129</v>
      </c>
    </row>
    <row r="1005" spans="2:7" hidden="1">
      <c r="B1005" s="674">
        <v>44721</v>
      </c>
      <c r="C1005" s="667" t="s">
        <v>9</v>
      </c>
      <c r="D1005" s="675"/>
      <c r="E1005" s="494" t="s">
        <v>128</v>
      </c>
      <c r="F1005" s="676">
        <v>555000</v>
      </c>
      <c r="G1005" s="668" t="s">
        <v>129</v>
      </c>
    </row>
    <row r="1006" spans="2:7" hidden="1">
      <c r="B1006" s="674">
        <v>44722</v>
      </c>
      <c r="C1006" s="667" t="s">
        <v>9</v>
      </c>
      <c r="D1006" s="675"/>
      <c r="E1006" s="494" t="s">
        <v>128</v>
      </c>
      <c r="F1006" s="676">
        <v>50000</v>
      </c>
      <c r="G1006" s="668" t="s">
        <v>129</v>
      </c>
    </row>
    <row r="1007" spans="2:7" hidden="1">
      <c r="B1007" s="674">
        <v>44722</v>
      </c>
      <c r="C1007" s="667" t="s">
        <v>9</v>
      </c>
      <c r="D1007" s="675"/>
      <c r="E1007" s="494" t="s">
        <v>128</v>
      </c>
      <c r="F1007" s="676">
        <v>10000</v>
      </c>
      <c r="G1007" s="668" t="s">
        <v>129</v>
      </c>
    </row>
    <row r="1008" spans="2:7" hidden="1">
      <c r="B1008" s="674">
        <v>44722</v>
      </c>
      <c r="C1008" s="667" t="s">
        <v>9</v>
      </c>
      <c r="D1008" s="675"/>
      <c r="E1008" s="494" t="s">
        <v>128</v>
      </c>
      <c r="F1008" s="676">
        <v>10000</v>
      </c>
      <c r="G1008" s="668" t="s">
        <v>129</v>
      </c>
    </row>
    <row r="1009" spans="2:7" hidden="1">
      <c r="B1009" s="674">
        <v>44722</v>
      </c>
      <c r="C1009" s="667" t="s">
        <v>9</v>
      </c>
      <c r="D1009" s="675"/>
      <c r="E1009" s="494" t="s">
        <v>128</v>
      </c>
      <c r="F1009" s="676">
        <v>20000</v>
      </c>
      <c r="G1009" s="668" t="s">
        <v>129</v>
      </c>
    </row>
    <row r="1010" spans="2:7" hidden="1">
      <c r="B1010" s="674">
        <v>44722</v>
      </c>
      <c r="C1010" s="667" t="s">
        <v>9</v>
      </c>
      <c r="D1010" s="675"/>
      <c r="E1010" s="494" t="s">
        <v>128</v>
      </c>
      <c r="F1010" s="676">
        <v>10000</v>
      </c>
      <c r="G1010" s="668" t="s">
        <v>129</v>
      </c>
    </row>
    <row r="1011" spans="2:7" hidden="1">
      <c r="B1011" s="674">
        <v>44725</v>
      </c>
      <c r="C1011" s="667" t="s">
        <v>9</v>
      </c>
      <c r="D1011" s="675"/>
      <c r="E1011" s="494" t="s">
        <v>128</v>
      </c>
      <c r="F1011" s="676">
        <v>10000</v>
      </c>
      <c r="G1011" s="668" t="s">
        <v>129</v>
      </c>
    </row>
    <row r="1012" spans="2:7" hidden="1">
      <c r="B1012" s="674">
        <v>44725</v>
      </c>
      <c r="C1012" s="667" t="s">
        <v>9</v>
      </c>
      <c r="D1012" s="675"/>
      <c r="E1012" s="494" t="s">
        <v>128</v>
      </c>
      <c r="F1012" s="676">
        <v>30000</v>
      </c>
      <c r="G1012" s="668" t="s">
        <v>129</v>
      </c>
    </row>
    <row r="1013" spans="2:7" hidden="1">
      <c r="B1013" s="674">
        <v>44725</v>
      </c>
      <c r="C1013" s="667" t="s">
        <v>9</v>
      </c>
      <c r="D1013" s="675"/>
      <c r="E1013" s="494" t="s">
        <v>128</v>
      </c>
      <c r="F1013" s="676">
        <v>80000</v>
      </c>
      <c r="G1013" s="668" t="s">
        <v>129</v>
      </c>
    </row>
    <row r="1014" spans="2:7" hidden="1">
      <c r="B1014" s="674">
        <v>44729</v>
      </c>
      <c r="C1014" s="667" t="s">
        <v>9</v>
      </c>
      <c r="D1014" s="675"/>
      <c r="E1014" s="494" t="s">
        <v>128</v>
      </c>
      <c r="F1014" s="676">
        <v>1255000</v>
      </c>
      <c r="G1014" s="668" t="s">
        <v>129</v>
      </c>
    </row>
    <row r="1015" spans="2:7" hidden="1">
      <c r="B1015" s="674">
        <v>44730</v>
      </c>
      <c r="C1015" s="667" t="s">
        <v>9</v>
      </c>
      <c r="D1015" s="675"/>
      <c r="E1015" s="494" t="s">
        <v>128</v>
      </c>
      <c r="F1015" s="676">
        <v>4955</v>
      </c>
      <c r="G1015" s="668" t="s">
        <v>129</v>
      </c>
    </row>
    <row r="1016" spans="2:7" hidden="1">
      <c r="B1016" s="674">
        <v>44732</v>
      </c>
      <c r="C1016" s="667" t="s">
        <v>9</v>
      </c>
      <c r="D1016" s="675"/>
      <c r="E1016" s="494" t="s">
        <v>128</v>
      </c>
      <c r="F1016" s="676">
        <v>20000</v>
      </c>
      <c r="G1016" s="668" t="s">
        <v>129</v>
      </c>
    </row>
    <row r="1017" spans="2:7" hidden="1">
      <c r="B1017" s="674">
        <v>44732</v>
      </c>
      <c r="C1017" s="667" t="s">
        <v>9</v>
      </c>
      <c r="D1017" s="675"/>
      <c r="E1017" s="494" t="s">
        <v>128</v>
      </c>
      <c r="F1017" s="676">
        <v>30000</v>
      </c>
      <c r="G1017" s="668" t="s">
        <v>129</v>
      </c>
    </row>
    <row r="1018" spans="2:7" hidden="1">
      <c r="B1018" s="674">
        <v>44732</v>
      </c>
      <c r="C1018" s="667" t="s">
        <v>9</v>
      </c>
      <c r="D1018" s="675"/>
      <c r="E1018" s="494" t="s">
        <v>128</v>
      </c>
      <c r="F1018" s="676">
        <v>20000</v>
      </c>
      <c r="G1018" s="668" t="s">
        <v>129</v>
      </c>
    </row>
    <row r="1019" spans="2:7" hidden="1">
      <c r="B1019" s="674">
        <v>44732</v>
      </c>
      <c r="C1019" s="667" t="s">
        <v>9</v>
      </c>
      <c r="D1019" s="675"/>
      <c r="E1019" s="494" t="s">
        <v>128</v>
      </c>
      <c r="F1019" s="676">
        <v>40000</v>
      </c>
      <c r="G1019" s="668" t="s">
        <v>129</v>
      </c>
    </row>
    <row r="1020" spans="2:7" hidden="1">
      <c r="B1020" s="674">
        <v>44733</v>
      </c>
      <c r="C1020" s="667" t="s">
        <v>9</v>
      </c>
      <c r="D1020" s="675"/>
      <c r="E1020" s="494" t="s">
        <v>128</v>
      </c>
      <c r="F1020" s="676">
        <v>1000000</v>
      </c>
      <c r="G1020" s="668" t="s">
        <v>129</v>
      </c>
    </row>
    <row r="1021" spans="2:7" hidden="1">
      <c r="B1021" s="674">
        <v>44733</v>
      </c>
      <c r="C1021" s="667" t="s">
        <v>9</v>
      </c>
      <c r="D1021" s="675"/>
      <c r="E1021" s="494" t="s">
        <v>128</v>
      </c>
      <c r="F1021" s="676">
        <v>200000</v>
      </c>
      <c r="G1021" s="668" t="s">
        <v>129</v>
      </c>
    </row>
    <row r="1022" spans="2:7" hidden="1">
      <c r="B1022" s="674">
        <v>44734</v>
      </c>
      <c r="C1022" s="667" t="s">
        <v>9</v>
      </c>
      <c r="D1022" s="675"/>
      <c r="E1022" s="494" t="s">
        <v>128</v>
      </c>
      <c r="F1022" s="676">
        <v>230000</v>
      </c>
      <c r="G1022" s="668" t="s">
        <v>129</v>
      </c>
    </row>
    <row r="1023" spans="2:7" hidden="1">
      <c r="B1023" s="674">
        <v>44735</v>
      </c>
      <c r="C1023" s="667" t="s">
        <v>9</v>
      </c>
      <c r="D1023" s="675"/>
      <c r="E1023" s="494" t="s">
        <v>128</v>
      </c>
      <c r="F1023" s="676">
        <v>70000</v>
      </c>
      <c r="G1023" s="668" t="s">
        <v>129</v>
      </c>
    </row>
    <row r="1024" spans="2:7" hidden="1">
      <c r="B1024" s="674">
        <v>44736</v>
      </c>
      <c r="C1024" s="667" t="s">
        <v>9</v>
      </c>
      <c r="D1024" s="675"/>
      <c r="E1024" s="494" t="s">
        <v>128</v>
      </c>
      <c r="F1024" s="676">
        <v>20000</v>
      </c>
      <c r="G1024" s="668" t="s">
        <v>129</v>
      </c>
    </row>
    <row r="1025" spans="2:7" hidden="1">
      <c r="B1025" s="674">
        <v>44738</v>
      </c>
      <c r="C1025" s="667" t="s">
        <v>9</v>
      </c>
      <c r="D1025" s="675"/>
      <c r="E1025" s="494" t="s">
        <v>128</v>
      </c>
      <c r="F1025" s="676">
        <v>10542</v>
      </c>
      <c r="G1025" s="668" t="s">
        <v>129</v>
      </c>
    </row>
    <row r="1026" spans="2:7" hidden="1">
      <c r="B1026" s="674">
        <v>44739</v>
      </c>
      <c r="C1026" s="667" t="s">
        <v>9</v>
      </c>
      <c r="D1026" s="675"/>
      <c r="E1026" s="494" t="s">
        <v>128</v>
      </c>
      <c r="F1026" s="676">
        <v>10000</v>
      </c>
      <c r="G1026" s="668" t="s">
        <v>129</v>
      </c>
    </row>
    <row r="1027" spans="2:7" hidden="1">
      <c r="B1027" s="674">
        <v>44740</v>
      </c>
      <c r="C1027" s="667" t="s">
        <v>9</v>
      </c>
      <c r="D1027" s="675"/>
      <c r="E1027" s="494" t="s">
        <v>128</v>
      </c>
      <c r="F1027" s="676">
        <v>30000</v>
      </c>
      <c r="G1027" s="668" t="s">
        <v>129</v>
      </c>
    </row>
    <row r="1028" spans="2:7" hidden="1">
      <c r="B1028" s="674">
        <v>44740</v>
      </c>
      <c r="C1028" s="667" t="s">
        <v>9</v>
      </c>
      <c r="D1028" s="675"/>
      <c r="E1028" s="494" t="s">
        <v>128</v>
      </c>
      <c r="F1028" s="676">
        <v>50000</v>
      </c>
      <c r="G1028" s="668" t="s">
        <v>129</v>
      </c>
    </row>
    <row r="1029" spans="2:7" hidden="1">
      <c r="B1029" s="674">
        <v>44741</v>
      </c>
      <c r="C1029" s="667" t="s">
        <v>9</v>
      </c>
      <c r="D1029" s="675"/>
      <c r="E1029" s="494" t="s">
        <v>128</v>
      </c>
      <c r="F1029" s="676">
        <v>100000</v>
      </c>
      <c r="G1029" s="668" t="s">
        <v>129</v>
      </c>
    </row>
    <row r="1030" spans="2:7" hidden="1">
      <c r="B1030" s="674">
        <v>44741</v>
      </c>
      <c r="C1030" s="667" t="s">
        <v>9</v>
      </c>
      <c r="D1030" s="675"/>
      <c r="E1030" s="494" t="s">
        <v>128</v>
      </c>
      <c r="F1030" s="676">
        <v>10000</v>
      </c>
      <c r="G1030" s="668" t="s">
        <v>129</v>
      </c>
    </row>
    <row r="1031" spans="2:7" hidden="1">
      <c r="B1031" s="674">
        <v>44741</v>
      </c>
      <c r="C1031" s="667" t="s">
        <v>9</v>
      </c>
      <c r="D1031" s="675"/>
      <c r="E1031" s="494" t="s">
        <v>128</v>
      </c>
      <c r="F1031" s="676">
        <v>1185000</v>
      </c>
      <c r="G1031" s="668" t="s">
        <v>129</v>
      </c>
    </row>
    <row r="1032" spans="2:7" hidden="1">
      <c r="B1032" s="674">
        <v>44742</v>
      </c>
      <c r="C1032" s="667" t="s">
        <v>9</v>
      </c>
      <c r="D1032" s="675"/>
      <c r="E1032" s="494" t="s">
        <v>128</v>
      </c>
      <c r="F1032" s="676">
        <v>50000</v>
      </c>
      <c r="G1032" s="668" t="s">
        <v>129</v>
      </c>
    </row>
    <row r="1033" spans="2:7" hidden="1">
      <c r="B1033" s="674">
        <v>44742</v>
      </c>
      <c r="C1033" s="667" t="s">
        <v>9</v>
      </c>
      <c r="D1033" s="675"/>
      <c r="E1033" s="494" t="s">
        <v>128</v>
      </c>
      <c r="F1033" s="676">
        <v>10000</v>
      </c>
      <c r="G1033" s="668" t="s">
        <v>129</v>
      </c>
    </row>
    <row r="1034" spans="2:7" hidden="1">
      <c r="B1034" s="674">
        <v>44742</v>
      </c>
      <c r="C1034" s="667" t="s">
        <v>9</v>
      </c>
      <c r="D1034" s="675"/>
      <c r="E1034" s="494" t="s">
        <v>128</v>
      </c>
      <c r="F1034" s="676">
        <v>100000</v>
      </c>
      <c r="G1034" s="668" t="s">
        <v>129</v>
      </c>
    </row>
    <row r="1035" spans="2:7" hidden="1">
      <c r="B1035" s="674">
        <v>44742</v>
      </c>
      <c r="C1035" s="667" t="s">
        <v>9</v>
      </c>
      <c r="D1035" s="675"/>
      <c r="E1035" s="494" t="s">
        <v>128</v>
      </c>
      <c r="F1035" s="676">
        <v>20000</v>
      </c>
      <c r="G1035" s="668" t="s">
        <v>129</v>
      </c>
    </row>
    <row r="1036" spans="2:7" hidden="1">
      <c r="B1036" s="674">
        <v>44742</v>
      </c>
      <c r="C1036" s="667" t="s">
        <v>9</v>
      </c>
      <c r="D1036" s="675"/>
      <c r="E1036" s="494" t="s">
        <v>128</v>
      </c>
      <c r="F1036" s="676">
        <v>10000</v>
      </c>
      <c r="G1036" s="668" t="s">
        <v>129</v>
      </c>
    </row>
    <row r="1037" spans="2:7" hidden="1">
      <c r="B1037" s="674">
        <v>44742</v>
      </c>
      <c r="C1037" s="667" t="s">
        <v>9</v>
      </c>
      <c r="D1037" s="675"/>
      <c r="E1037" s="494" t="s">
        <v>128</v>
      </c>
      <c r="F1037" s="676">
        <v>10000</v>
      </c>
      <c r="G1037" s="668" t="s">
        <v>129</v>
      </c>
    </row>
    <row r="1038" spans="2:7" ht="17.25" hidden="1" thickBot="1">
      <c r="B1038" s="697">
        <v>44742</v>
      </c>
      <c r="C1038" s="699" t="s">
        <v>9</v>
      </c>
      <c r="D1038" s="700"/>
      <c r="E1038" s="563" t="s">
        <v>128</v>
      </c>
      <c r="F1038" s="698">
        <v>20000</v>
      </c>
      <c r="G1038" s="701" t="s">
        <v>129</v>
      </c>
    </row>
    <row r="1039" spans="2:7" hidden="1">
      <c r="B1039" s="671">
        <v>44743</v>
      </c>
      <c r="C1039" s="665" t="s">
        <v>9</v>
      </c>
      <c r="D1039" s="672"/>
      <c r="E1039" s="545" t="s">
        <v>128</v>
      </c>
      <c r="F1039" s="673">
        <v>30000</v>
      </c>
      <c r="G1039" s="666" t="s">
        <v>129</v>
      </c>
    </row>
    <row r="1040" spans="2:7" hidden="1">
      <c r="B1040" s="674">
        <v>44743</v>
      </c>
      <c r="C1040" s="667" t="s">
        <v>9</v>
      </c>
      <c r="D1040" s="675"/>
      <c r="E1040" s="494" t="s">
        <v>128</v>
      </c>
      <c r="F1040" s="676">
        <v>10000</v>
      </c>
      <c r="G1040" s="668" t="s">
        <v>129</v>
      </c>
    </row>
    <row r="1041" spans="2:7" hidden="1">
      <c r="B1041" s="674">
        <v>44745</v>
      </c>
      <c r="C1041" s="667" t="s">
        <v>9</v>
      </c>
      <c r="D1041" s="675"/>
      <c r="E1041" s="494" t="s">
        <v>128</v>
      </c>
      <c r="F1041" s="676">
        <v>10000</v>
      </c>
      <c r="G1041" s="668" t="s">
        <v>129</v>
      </c>
    </row>
    <row r="1042" spans="2:7" hidden="1">
      <c r="B1042" s="674">
        <v>44746</v>
      </c>
      <c r="C1042" s="667" t="s">
        <v>9</v>
      </c>
      <c r="D1042" s="675"/>
      <c r="E1042" s="494" t="s">
        <v>128</v>
      </c>
      <c r="F1042" s="676">
        <v>360000</v>
      </c>
      <c r="G1042" s="668" t="s">
        <v>129</v>
      </c>
    </row>
    <row r="1043" spans="2:7" hidden="1">
      <c r="B1043" s="674">
        <v>44746</v>
      </c>
      <c r="C1043" s="667" t="s">
        <v>9</v>
      </c>
      <c r="D1043" s="675"/>
      <c r="E1043" s="494" t="s">
        <v>128</v>
      </c>
      <c r="F1043" s="676">
        <v>10000</v>
      </c>
      <c r="G1043" s="668" t="s">
        <v>129</v>
      </c>
    </row>
    <row r="1044" spans="2:7" hidden="1">
      <c r="B1044" s="674">
        <v>44747</v>
      </c>
      <c r="C1044" s="667" t="s">
        <v>9</v>
      </c>
      <c r="D1044" s="675"/>
      <c r="E1044" s="494" t="s">
        <v>128</v>
      </c>
      <c r="F1044" s="676">
        <v>100000</v>
      </c>
      <c r="G1044" s="668" t="s">
        <v>129</v>
      </c>
    </row>
    <row r="1045" spans="2:7" hidden="1">
      <c r="B1045" s="674">
        <v>44747</v>
      </c>
      <c r="C1045" s="667" t="s">
        <v>9</v>
      </c>
      <c r="D1045" s="675"/>
      <c r="E1045" s="494" t="s">
        <v>128</v>
      </c>
      <c r="F1045" s="676">
        <v>100000</v>
      </c>
      <c r="G1045" s="668" t="s">
        <v>129</v>
      </c>
    </row>
    <row r="1046" spans="2:7" hidden="1">
      <c r="B1046" s="674">
        <v>44748</v>
      </c>
      <c r="C1046" s="667" t="s">
        <v>9</v>
      </c>
      <c r="D1046" s="675"/>
      <c r="E1046" s="494" t="s">
        <v>128</v>
      </c>
      <c r="F1046" s="676">
        <v>40000</v>
      </c>
      <c r="G1046" s="668" t="s">
        <v>129</v>
      </c>
    </row>
    <row r="1047" spans="2:7" hidden="1">
      <c r="B1047" s="674">
        <v>44748</v>
      </c>
      <c r="C1047" s="667" t="s">
        <v>9</v>
      </c>
      <c r="D1047" s="675"/>
      <c r="E1047" s="494" t="s">
        <v>128</v>
      </c>
      <c r="F1047" s="676">
        <v>10000</v>
      </c>
      <c r="G1047" s="668" t="s">
        <v>129</v>
      </c>
    </row>
    <row r="1048" spans="2:7" hidden="1">
      <c r="B1048" s="674">
        <v>44749</v>
      </c>
      <c r="C1048" s="667" t="s">
        <v>9</v>
      </c>
      <c r="D1048" s="675"/>
      <c r="E1048" s="494" t="s">
        <v>128</v>
      </c>
      <c r="F1048" s="676">
        <v>475000</v>
      </c>
      <c r="G1048" s="668" t="s">
        <v>129</v>
      </c>
    </row>
    <row r="1049" spans="2:7" hidden="1">
      <c r="B1049" s="674">
        <v>44750</v>
      </c>
      <c r="C1049" s="667" t="s">
        <v>9</v>
      </c>
      <c r="D1049" s="675"/>
      <c r="E1049" s="494" t="s">
        <v>128</v>
      </c>
      <c r="F1049" s="676">
        <v>20000</v>
      </c>
      <c r="G1049" s="668" t="s">
        <v>129</v>
      </c>
    </row>
    <row r="1050" spans="2:7" hidden="1">
      <c r="B1050" s="674">
        <v>44750</v>
      </c>
      <c r="C1050" s="667" t="s">
        <v>9</v>
      </c>
      <c r="D1050" s="675"/>
      <c r="E1050" s="494" t="s">
        <v>128</v>
      </c>
      <c r="F1050" s="676">
        <v>20000</v>
      </c>
      <c r="G1050" s="668" t="s">
        <v>129</v>
      </c>
    </row>
    <row r="1051" spans="2:7" hidden="1">
      <c r="B1051" s="674">
        <v>44751</v>
      </c>
      <c r="C1051" s="667" t="s">
        <v>9</v>
      </c>
      <c r="D1051" s="675"/>
      <c r="E1051" s="494" t="s">
        <v>128</v>
      </c>
      <c r="F1051" s="676">
        <v>10000</v>
      </c>
      <c r="G1051" s="668" t="s">
        <v>129</v>
      </c>
    </row>
    <row r="1052" spans="2:7" hidden="1">
      <c r="B1052" s="674">
        <v>44751</v>
      </c>
      <c r="C1052" s="667" t="s">
        <v>9</v>
      </c>
      <c r="D1052" s="675"/>
      <c r="E1052" s="494" t="s">
        <v>128</v>
      </c>
      <c r="F1052" s="676">
        <v>30000</v>
      </c>
      <c r="G1052" s="668" t="s">
        <v>129</v>
      </c>
    </row>
    <row r="1053" spans="2:7" hidden="1">
      <c r="B1053" s="674">
        <v>44753</v>
      </c>
      <c r="C1053" s="667" t="s">
        <v>9</v>
      </c>
      <c r="D1053" s="675"/>
      <c r="E1053" s="494" t="s">
        <v>128</v>
      </c>
      <c r="F1053" s="676">
        <v>10000</v>
      </c>
      <c r="G1053" s="668" t="s">
        <v>129</v>
      </c>
    </row>
    <row r="1054" spans="2:7" hidden="1">
      <c r="B1054" s="674">
        <v>44753</v>
      </c>
      <c r="C1054" s="667" t="s">
        <v>9</v>
      </c>
      <c r="D1054" s="675"/>
      <c r="E1054" s="494" t="s">
        <v>128</v>
      </c>
      <c r="F1054" s="676">
        <v>50000</v>
      </c>
      <c r="G1054" s="668" t="s">
        <v>129</v>
      </c>
    </row>
    <row r="1055" spans="2:7" hidden="1">
      <c r="B1055" s="674">
        <v>44753</v>
      </c>
      <c r="C1055" s="667" t="s">
        <v>9</v>
      </c>
      <c r="D1055" s="675"/>
      <c r="E1055" s="494" t="s">
        <v>128</v>
      </c>
      <c r="F1055" s="676">
        <v>30000</v>
      </c>
      <c r="G1055" s="668" t="s">
        <v>129</v>
      </c>
    </row>
    <row r="1056" spans="2:7" hidden="1">
      <c r="B1056" s="674">
        <v>44753</v>
      </c>
      <c r="C1056" s="667" t="s">
        <v>9</v>
      </c>
      <c r="D1056" s="675"/>
      <c r="E1056" s="494" t="s">
        <v>128</v>
      </c>
      <c r="F1056" s="676">
        <v>10000</v>
      </c>
      <c r="G1056" s="668" t="s">
        <v>129</v>
      </c>
    </row>
    <row r="1057" spans="2:7" hidden="1">
      <c r="B1057" s="674">
        <v>44753</v>
      </c>
      <c r="C1057" s="667" t="s">
        <v>9</v>
      </c>
      <c r="D1057" s="675"/>
      <c r="E1057" s="494" t="s">
        <v>128</v>
      </c>
      <c r="F1057" s="676">
        <v>10000</v>
      </c>
      <c r="G1057" s="668" t="s">
        <v>129</v>
      </c>
    </row>
    <row r="1058" spans="2:7" hidden="1">
      <c r="B1058" s="674">
        <v>44753</v>
      </c>
      <c r="C1058" s="667" t="s">
        <v>9</v>
      </c>
      <c r="D1058" s="675"/>
      <c r="E1058" s="494" t="s">
        <v>128</v>
      </c>
      <c r="F1058" s="676">
        <v>20000</v>
      </c>
      <c r="G1058" s="668" t="s">
        <v>129</v>
      </c>
    </row>
    <row r="1059" spans="2:7" hidden="1">
      <c r="B1059" s="674">
        <v>44755</v>
      </c>
      <c r="C1059" s="667" t="s">
        <v>9</v>
      </c>
      <c r="D1059" s="675"/>
      <c r="E1059" s="494" t="s">
        <v>128</v>
      </c>
      <c r="F1059" s="676">
        <v>10000</v>
      </c>
      <c r="G1059" s="668" t="s">
        <v>129</v>
      </c>
    </row>
    <row r="1060" spans="2:7" hidden="1">
      <c r="B1060" s="674">
        <v>44755</v>
      </c>
      <c r="C1060" s="667" t="s">
        <v>9</v>
      </c>
      <c r="D1060" s="675"/>
      <c r="E1060" s="494" t="s">
        <v>128</v>
      </c>
      <c r="F1060" s="676">
        <v>80000</v>
      </c>
      <c r="G1060" s="668" t="s">
        <v>129</v>
      </c>
    </row>
    <row r="1061" spans="2:7" hidden="1">
      <c r="B1061" s="674">
        <v>44760</v>
      </c>
      <c r="C1061" s="667" t="s">
        <v>9</v>
      </c>
      <c r="D1061" s="675"/>
      <c r="E1061" s="494" t="s">
        <v>128</v>
      </c>
      <c r="F1061" s="676">
        <v>1275000</v>
      </c>
      <c r="G1061" s="668" t="s">
        <v>129</v>
      </c>
    </row>
    <row r="1062" spans="2:7" hidden="1">
      <c r="B1062" s="674">
        <v>44762</v>
      </c>
      <c r="C1062" s="667" t="s">
        <v>9</v>
      </c>
      <c r="D1062" s="675"/>
      <c r="E1062" s="494" t="s">
        <v>128</v>
      </c>
      <c r="F1062" s="676">
        <v>20000</v>
      </c>
      <c r="G1062" s="668" t="s">
        <v>129</v>
      </c>
    </row>
    <row r="1063" spans="2:7" hidden="1">
      <c r="B1063" s="674">
        <v>44762</v>
      </c>
      <c r="C1063" s="667" t="s">
        <v>9</v>
      </c>
      <c r="D1063" s="675"/>
      <c r="E1063" s="494" t="s">
        <v>128</v>
      </c>
      <c r="F1063" s="676">
        <v>20000</v>
      </c>
      <c r="G1063" s="668" t="s">
        <v>129</v>
      </c>
    </row>
    <row r="1064" spans="2:7" hidden="1">
      <c r="B1064" s="674">
        <v>44762</v>
      </c>
      <c r="C1064" s="667" t="s">
        <v>9</v>
      </c>
      <c r="D1064" s="675"/>
      <c r="E1064" s="494" t="s">
        <v>128</v>
      </c>
      <c r="F1064" s="676">
        <v>40000</v>
      </c>
      <c r="G1064" s="668" t="s">
        <v>129</v>
      </c>
    </row>
    <row r="1065" spans="2:7" hidden="1">
      <c r="B1065" s="674">
        <v>44764</v>
      </c>
      <c r="C1065" s="667" t="s">
        <v>9</v>
      </c>
      <c r="D1065" s="675"/>
      <c r="E1065" s="494" t="s">
        <v>128</v>
      </c>
      <c r="F1065" s="676">
        <v>230000</v>
      </c>
      <c r="G1065" s="668" t="s">
        <v>129</v>
      </c>
    </row>
    <row r="1066" spans="2:7" hidden="1">
      <c r="B1066" s="674">
        <v>44765</v>
      </c>
      <c r="C1066" s="667" t="s">
        <v>9</v>
      </c>
      <c r="D1066" s="675"/>
      <c r="E1066" s="494" t="s">
        <v>128</v>
      </c>
      <c r="F1066" s="676">
        <v>10000</v>
      </c>
      <c r="G1066" s="668" t="s">
        <v>129</v>
      </c>
    </row>
    <row r="1067" spans="2:7" hidden="1">
      <c r="B1067" s="674">
        <v>44767</v>
      </c>
      <c r="C1067" s="667" t="s">
        <v>9</v>
      </c>
      <c r="D1067" s="675"/>
      <c r="E1067" s="494" t="s">
        <v>128</v>
      </c>
      <c r="F1067" s="676">
        <v>90000</v>
      </c>
      <c r="G1067" s="668" t="s">
        <v>129</v>
      </c>
    </row>
    <row r="1068" spans="2:7" hidden="1">
      <c r="B1068" s="674">
        <v>44767</v>
      </c>
      <c r="C1068" s="667" t="s">
        <v>9</v>
      </c>
      <c r="D1068" s="675"/>
      <c r="E1068" s="494" t="s">
        <v>128</v>
      </c>
      <c r="F1068" s="676">
        <v>1000000</v>
      </c>
      <c r="G1068" s="668" t="s">
        <v>129</v>
      </c>
    </row>
    <row r="1069" spans="2:7" hidden="1">
      <c r="B1069" s="674">
        <v>44768</v>
      </c>
      <c r="C1069" s="667" t="s">
        <v>9</v>
      </c>
      <c r="D1069" s="675"/>
      <c r="E1069" s="494" t="s">
        <v>128</v>
      </c>
      <c r="F1069" s="676">
        <v>100000</v>
      </c>
      <c r="G1069" s="668" t="s">
        <v>129</v>
      </c>
    </row>
    <row r="1070" spans="2:7" hidden="1">
      <c r="B1070" s="674">
        <v>44769</v>
      </c>
      <c r="C1070" s="667" t="s">
        <v>9</v>
      </c>
      <c r="D1070" s="675"/>
      <c r="E1070" s="494" t="s">
        <v>128</v>
      </c>
      <c r="F1070" s="676">
        <v>1210000</v>
      </c>
      <c r="G1070" s="668" t="s">
        <v>129</v>
      </c>
    </row>
    <row r="1071" spans="2:7" hidden="1">
      <c r="B1071" s="674">
        <v>44769</v>
      </c>
      <c r="C1071" s="667" t="s">
        <v>9</v>
      </c>
      <c r="D1071" s="675"/>
      <c r="E1071" s="494" t="s">
        <v>128</v>
      </c>
      <c r="F1071" s="676">
        <v>30000</v>
      </c>
      <c r="G1071" s="668" t="s">
        <v>129</v>
      </c>
    </row>
    <row r="1072" spans="2:7" hidden="1">
      <c r="B1072" s="674">
        <v>44770</v>
      </c>
      <c r="C1072" s="667" t="s">
        <v>9</v>
      </c>
      <c r="D1072" s="675"/>
      <c r="E1072" s="494" t="s">
        <v>128</v>
      </c>
      <c r="F1072" s="676">
        <v>30000</v>
      </c>
      <c r="G1072" s="668" t="s">
        <v>129</v>
      </c>
    </row>
    <row r="1073" spans="2:7" hidden="1">
      <c r="B1073" s="674">
        <v>44770</v>
      </c>
      <c r="C1073" s="667" t="s">
        <v>9</v>
      </c>
      <c r="D1073" s="675"/>
      <c r="E1073" s="494" t="s">
        <v>128</v>
      </c>
      <c r="F1073" s="676">
        <v>60000</v>
      </c>
      <c r="G1073" s="668" t="s">
        <v>129</v>
      </c>
    </row>
    <row r="1074" spans="2:7" hidden="1">
      <c r="B1074" s="674">
        <v>44771</v>
      </c>
      <c r="C1074" s="667" t="s">
        <v>9</v>
      </c>
      <c r="D1074" s="675"/>
      <c r="E1074" s="494" t="s">
        <v>128</v>
      </c>
      <c r="F1074" s="676">
        <v>10000</v>
      </c>
      <c r="G1074" s="668" t="s">
        <v>129</v>
      </c>
    </row>
    <row r="1075" spans="2:7" hidden="1">
      <c r="B1075" s="674">
        <v>44771</v>
      </c>
      <c r="C1075" s="667" t="s">
        <v>9</v>
      </c>
      <c r="D1075" s="675"/>
      <c r="E1075" s="494" t="s">
        <v>128</v>
      </c>
      <c r="F1075" s="676">
        <v>20000</v>
      </c>
      <c r="G1075" s="668" t="s">
        <v>129</v>
      </c>
    </row>
    <row r="1076" spans="2:7" ht="17.25" hidden="1" thickBot="1">
      <c r="B1076" s="677">
        <v>44771</v>
      </c>
      <c r="C1076" s="669" t="s">
        <v>9</v>
      </c>
      <c r="D1076" s="678"/>
      <c r="E1076" s="670" t="s">
        <v>128</v>
      </c>
      <c r="F1076" s="679">
        <v>20000</v>
      </c>
      <c r="G1076" s="380" t="s">
        <v>129</v>
      </c>
    </row>
    <row r="1077" spans="2:7" hidden="1">
      <c r="B1077" s="671">
        <v>44774</v>
      </c>
      <c r="C1077" s="706" t="s">
        <v>9</v>
      </c>
      <c r="D1077" s="707"/>
      <c r="E1077" s="708" t="s">
        <v>128</v>
      </c>
      <c r="F1077" s="673">
        <v>30000</v>
      </c>
      <c r="G1077" s="666" t="s">
        <v>129</v>
      </c>
    </row>
    <row r="1078" spans="2:7" hidden="1">
      <c r="B1078" s="674">
        <v>44774</v>
      </c>
      <c r="C1078" s="667" t="s">
        <v>9</v>
      </c>
      <c r="D1078" s="675"/>
      <c r="E1078" s="494" t="s">
        <v>128</v>
      </c>
      <c r="F1078" s="676">
        <v>50000</v>
      </c>
      <c r="G1078" s="668" t="s">
        <v>129</v>
      </c>
    </row>
    <row r="1079" spans="2:7" hidden="1">
      <c r="B1079" s="674">
        <v>44774</v>
      </c>
      <c r="C1079" s="667" t="s">
        <v>9</v>
      </c>
      <c r="D1079" s="675"/>
      <c r="E1079" s="494" t="s">
        <v>128</v>
      </c>
      <c r="F1079" s="676">
        <v>10000</v>
      </c>
      <c r="G1079" s="668" t="s">
        <v>129</v>
      </c>
    </row>
    <row r="1080" spans="2:7" hidden="1">
      <c r="B1080" s="674">
        <v>44774</v>
      </c>
      <c r="C1080" s="667" t="s">
        <v>9</v>
      </c>
      <c r="D1080" s="675"/>
      <c r="E1080" s="494" t="s">
        <v>128</v>
      </c>
      <c r="F1080" s="676">
        <v>10000</v>
      </c>
      <c r="G1080" s="668" t="s">
        <v>129</v>
      </c>
    </row>
    <row r="1081" spans="2:7" hidden="1">
      <c r="B1081" s="674">
        <v>44774</v>
      </c>
      <c r="C1081" s="667" t="s">
        <v>9</v>
      </c>
      <c r="D1081" s="675"/>
      <c r="E1081" s="494" t="s">
        <v>128</v>
      </c>
      <c r="F1081" s="676">
        <v>10000</v>
      </c>
      <c r="G1081" s="668" t="s">
        <v>129</v>
      </c>
    </row>
    <row r="1082" spans="2:7" hidden="1">
      <c r="B1082" s="674">
        <v>44774</v>
      </c>
      <c r="C1082" s="667" t="s">
        <v>9</v>
      </c>
      <c r="D1082" s="675"/>
      <c r="E1082" s="494" t="s">
        <v>128</v>
      </c>
      <c r="F1082" s="676">
        <v>20000</v>
      </c>
      <c r="G1082" s="668" t="s">
        <v>129</v>
      </c>
    </row>
    <row r="1083" spans="2:7" hidden="1">
      <c r="B1083" s="674">
        <v>44776</v>
      </c>
      <c r="C1083" s="667" t="s">
        <v>9</v>
      </c>
      <c r="D1083" s="675"/>
      <c r="E1083" s="494" t="s">
        <v>128</v>
      </c>
      <c r="F1083" s="676">
        <v>310000</v>
      </c>
      <c r="G1083" s="668" t="s">
        <v>129</v>
      </c>
    </row>
    <row r="1084" spans="2:7" hidden="1">
      <c r="B1084" s="674">
        <v>44776</v>
      </c>
      <c r="C1084" s="667" t="s">
        <v>9</v>
      </c>
      <c r="D1084" s="675"/>
      <c r="E1084" s="494" t="s">
        <v>128</v>
      </c>
      <c r="F1084" s="676">
        <v>100000</v>
      </c>
      <c r="G1084" s="668" t="s">
        <v>129</v>
      </c>
    </row>
    <row r="1085" spans="2:7" hidden="1">
      <c r="B1085" s="674">
        <v>44778</v>
      </c>
      <c r="C1085" s="667" t="s">
        <v>9</v>
      </c>
      <c r="D1085" s="675"/>
      <c r="E1085" s="494" t="s">
        <v>128</v>
      </c>
      <c r="F1085" s="676">
        <v>100000</v>
      </c>
      <c r="G1085" s="668" t="s">
        <v>129</v>
      </c>
    </row>
    <row r="1086" spans="2:7" hidden="1">
      <c r="B1086" s="674">
        <v>44781</v>
      </c>
      <c r="C1086" s="667" t="s">
        <v>9</v>
      </c>
      <c r="D1086" s="675"/>
      <c r="E1086" s="494" t="s">
        <v>128</v>
      </c>
      <c r="F1086" s="676">
        <v>515000</v>
      </c>
      <c r="G1086" s="668" t="s">
        <v>129</v>
      </c>
    </row>
    <row r="1087" spans="2:7" hidden="1">
      <c r="B1087" s="674">
        <v>44781</v>
      </c>
      <c r="C1087" s="667" t="s">
        <v>9</v>
      </c>
      <c r="D1087" s="675"/>
      <c r="E1087" s="494" t="s">
        <v>128</v>
      </c>
      <c r="F1087" s="676">
        <v>10000</v>
      </c>
      <c r="G1087" s="668" t="s">
        <v>129</v>
      </c>
    </row>
    <row r="1088" spans="2:7" hidden="1">
      <c r="B1088" s="674">
        <v>44782</v>
      </c>
      <c r="C1088" s="667" t="s">
        <v>9</v>
      </c>
      <c r="D1088" s="675"/>
      <c r="E1088" s="494" t="s">
        <v>128</v>
      </c>
      <c r="F1088" s="676">
        <v>10000</v>
      </c>
      <c r="G1088" s="668" t="s">
        <v>129</v>
      </c>
    </row>
    <row r="1089" spans="2:7" hidden="1">
      <c r="B1089" s="674">
        <v>44783</v>
      </c>
      <c r="C1089" s="667" t="s">
        <v>9</v>
      </c>
      <c r="D1089" s="675"/>
      <c r="E1089" s="494" t="s">
        <v>128</v>
      </c>
      <c r="F1089" s="676">
        <v>50000</v>
      </c>
      <c r="G1089" s="668" t="s">
        <v>129</v>
      </c>
    </row>
    <row r="1090" spans="2:7" hidden="1">
      <c r="B1090" s="674">
        <v>44783</v>
      </c>
      <c r="C1090" s="667" t="s">
        <v>9</v>
      </c>
      <c r="D1090" s="675"/>
      <c r="E1090" s="494" t="s">
        <v>128</v>
      </c>
      <c r="F1090" s="676">
        <v>10000</v>
      </c>
      <c r="G1090" s="668" t="s">
        <v>129</v>
      </c>
    </row>
    <row r="1091" spans="2:7" hidden="1">
      <c r="B1091" s="674">
        <v>44783</v>
      </c>
      <c r="C1091" s="667" t="s">
        <v>9</v>
      </c>
      <c r="D1091" s="675"/>
      <c r="E1091" s="494" t="s">
        <v>128</v>
      </c>
      <c r="F1091" s="676">
        <v>10000</v>
      </c>
      <c r="G1091" s="668" t="s">
        <v>129</v>
      </c>
    </row>
    <row r="1092" spans="2:7" hidden="1">
      <c r="B1092" s="674">
        <v>44783</v>
      </c>
      <c r="C1092" s="667" t="s">
        <v>9</v>
      </c>
      <c r="D1092" s="675"/>
      <c r="E1092" s="494" t="s">
        <v>128</v>
      </c>
      <c r="F1092" s="676">
        <v>20000</v>
      </c>
      <c r="G1092" s="668" t="s">
        <v>129</v>
      </c>
    </row>
    <row r="1093" spans="2:7" hidden="1">
      <c r="B1093" s="674">
        <v>44783</v>
      </c>
      <c r="C1093" s="667" t="s">
        <v>9</v>
      </c>
      <c r="D1093" s="675"/>
      <c r="E1093" s="494" t="s">
        <v>128</v>
      </c>
      <c r="F1093" s="676">
        <v>10000</v>
      </c>
      <c r="G1093" s="668" t="s">
        <v>129</v>
      </c>
    </row>
    <row r="1094" spans="2:7" hidden="1">
      <c r="B1094" s="674">
        <v>44783</v>
      </c>
      <c r="C1094" s="667" t="s">
        <v>9</v>
      </c>
      <c r="D1094" s="675"/>
      <c r="E1094" s="494" t="s">
        <v>128</v>
      </c>
      <c r="F1094" s="676">
        <v>100000</v>
      </c>
      <c r="G1094" s="668" t="s">
        <v>129</v>
      </c>
    </row>
    <row r="1095" spans="2:7" hidden="1">
      <c r="B1095" s="674">
        <v>44783</v>
      </c>
      <c r="C1095" s="667" t="s">
        <v>9</v>
      </c>
      <c r="D1095" s="675"/>
      <c r="E1095" s="494" t="s">
        <v>128</v>
      </c>
      <c r="F1095" s="676">
        <v>40000</v>
      </c>
      <c r="G1095" s="668" t="s">
        <v>129</v>
      </c>
    </row>
    <row r="1096" spans="2:7" hidden="1">
      <c r="B1096" s="674">
        <v>44784</v>
      </c>
      <c r="C1096" s="667" t="s">
        <v>9</v>
      </c>
      <c r="D1096" s="675"/>
      <c r="E1096" s="494" t="s">
        <v>128</v>
      </c>
      <c r="F1096" s="676">
        <v>30000</v>
      </c>
      <c r="G1096" s="668" t="s">
        <v>129</v>
      </c>
    </row>
    <row r="1097" spans="2:7" hidden="1">
      <c r="B1097" s="674">
        <v>44785</v>
      </c>
      <c r="C1097" s="667" t="s">
        <v>9</v>
      </c>
      <c r="D1097" s="675"/>
      <c r="E1097" s="494" t="s">
        <v>128</v>
      </c>
      <c r="F1097" s="676">
        <v>80000</v>
      </c>
      <c r="G1097" s="668" t="s">
        <v>129</v>
      </c>
    </row>
    <row r="1098" spans="2:7" hidden="1">
      <c r="B1098" s="674">
        <v>44789</v>
      </c>
      <c r="C1098" s="667" t="s">
        <v>9</v>
      </c>
      <c r="D1098" s="675"/>
      <c r="E1098" s="494" t="s">
        <v>128</v>
      </c>
      <c r="F1098" s="676">
        <v>10000</v>
      </c>
      <c r="G1098" s="668" t="s">
        <v>129</v>
      </c>
    </row>
    <row r="1099" spans="2:7" hidden="1">
      <c r="B1099" s="674">
        <v>44791</v>
      </c>
      <c r="C1099" s="667" t="s">
        <v>9</v>
      </c>
      <c r="D1099" s="675"/>
      <c r="E1099" s="494" t="s">
        <v>128</v>
      </c>
      <c r="F1099" s="676">
        <v>1255000</v>
      </c>
      <c r="G1099" s="668" t="s">
        <v>129</v>
      </c>
    </row>
    <row r="1100" spans="2:7" hidden="1">
      <c r="B1100" s="674">
        <v>44792</v>
      </c>
      <c r="C1100" s="667" t="s">
        <v>9</v>
      </c>
      <c r="D1100" s="675"/>
      <c r="E1100" s="494" t="s">
        <v>128</v>
      </c>
      <c r="F1100" s="676">
        <v>30000</v>
      </c>
      <c r="G1100" s="668" t="s">
        <v>129</v>
      </c>
    </row>
    <row r="1101" spans="2:7" hidden="1">
      <c r="B1101" s="674">
        <v>44792</v>
      </c>
      <c r="C1101" s="667" t="s">
        <v>9</v>
      </c>
      <c r="D1101" s="675"/>
      <c r="E1101" s="494" t="s">
        <v>128</v>
      </c>
      <c r="F1101" s="676">
        <v>100000</v>
      </c>
      <c r="G1101" s="668" t="s">
        <v>129</v>
      </c>
    </row>
    <row r="1102" spans="2:7" hidden="1">
      <c r="B1102" s="674">
        <v>44795</v>
      </c>
      <c r="C1102" s="667" t="s">
        <v>9</v>
      </c>
      <c r="D1102" s="675"/>
      <c r="E1102" s="494" t="s">
        <v>128</v>
      </c>
      <c r="F1102" s="676">
        <v>20000</v>
      </c>
      <c r="G1102" s="668" t="s">
        <v>129</v>
      </c>
    </row>
    <row r="1103" spans="2:7" hidden="1">
      <c r="B1103" s="674">
        <v>44795</v>
      </c>
      <c r="C1103" s="667" t="s">
        <v>9</v>
      </c>
      <c r="D1103" s="675"/>
      <c r="E1103" s="494" t="s">
        <v>128</v>
      </c>
      <c r="F1103" s="676">
        <v>20000</v>
      </c>
      <c r="G1103" s="668" t="s">
        <v>129</v>
      </c>
    </row>
    <row r="1104" spans="2:7" hidden="1">
      <c r="B1104" s="674">
        <v>44797</v>
      </c>
      <c r="C1104" s="667" t="s">
        <v>9</v>
      </c>
      <c r="D1104" s="675"/>
      <c r="E1104" s="494" t="s">
        <v>128</v>
      </c>
      <c r="F1104" s="676">
        <v>320000</v>
      </c>
      <c r="G1104" s="668" t="s">
        <v>129</v>
      </c>
    </row>
    <row r="1105" spans="2:7" hidden="1">
      <c r="B1105" s="674">
        <v>44798</v>
      </c>
      <c r="C1105" s="667" t="s">
        <v>9</v>
      </c>
      <c r="D1105" s="675"/>
      <c r="E1105" s="494" t="s">
        <v>128</v>
      </c>
      <c r="F1105" s="676">
        <v>10000</v>
      </c>
      <c r="G1105" s="668" t="s">
        <v>129</v>
      </c>
    </row>
    <row r="1106" spans="2:7" hidden="1">
      <c r="B1106" s="674">
        <v>44802</v>
      </c>
      <c r="C1106" s="667" t="s">
        <v>9</v>
      </c>
      <c r="D1106" s="675"/>
      <c r="E1106" s="494" t="s">
        <v>128</v>
      </c>
      <c r="F1106" s="676">
        <v>30000</v>
      </c>
      <c r="G1106" s="668" t="s">
        <v>129</v>
      </c>
    </row>
    <row r="1107" spans="2:7" hidden="1">
      <c r="B1107" s="674">
        <v>44802</v>
      </c>
      <c r="C1107" s="667" t="s">
        <v>9</v>
      </c>
      <c r="D1107" s="675"/>
      <c r="E1107" s="494" t="s">
        <v>128</v>
      </c>
      <c r="F1107" s="676">
        <v>10000</v>
      </c>
      <c r="G1107" s="668" t="s">
        <v>129</v>
      </c>
    </row>
    <row r="1108" spans="2:7" hidden="1">
      <c r="B1108" s="674">
        <v>44802</v>
      </c>
      <c r="C1108" s="667" t="s">
        <v>9</v>
      </c>
      <c r="D1108" s="675"/>
      <c r="E1108" s="494" t="s">
        <v>128</v>
      </c>
      <c r="F1108" s="676">
        <v>100000</v>
      </c>
      <c r="G1108" s="668" t="s">
        <v>129</v>
      </c>
    </row>
    <row r="1109" spans="2:7" hidden="1">
      <c r="B1109" s="674">
        <v>44802</v>
      </c>
      <c r="C1109" s="667" t="s">
        <v>9</v>
      </c>
      <c r="D1109" s="675"/>
      <c r="E1109" s="494" t="s">
        <v>128</v>
      </c>
      <c r="F1109" s="676">
        <v>1200000</v>
      </c>
      <c r="G1109" s="668" t="s">
        <v>129</v>
      </c>
    </row>
    <row r="1110" spans="2:7" hidden="1">
      <c r="B1110" s="674">
        <v>44804</v>
      </c>
      <c r="C1110" s="667" t="s">
        <v>9</v>
      </c>
      <c r="D1110" s="675"/>
      <c r="E1110" s="494" t="s">
        <v>128</v>
      </c>
      <c r="F1110" s="676">
        <v>100000</v>
      </c>
      <c r="G1110" s="668" t="s">
        <v>129</v>
      </c>
    </row>
    <row r="1111" spans="2:7" hidden="1">
      <c r="B1111" s="674">
        <v>44804</v>
      </c>
      <c r="C1111" s="667" t="s">
        <v>9</v>
      </c>
      <c r="D1111" s="675"/>
      <c r="E1111" s="494" t="s">
        <v>128</v>
      </c>
      <c r="F1111" s="676">
        <v>50000</v>
      </c>
      <c r="G1111" s="668" t="s">
        <v>129</v>
      </c>
    </row>
    <row r="1112" spans="2:7" hidden="1">
      <c r="B1112" s="674">
        <v>44804</v>
      </c>
      <c r="C1112" s="667" t="s">
        <v>9</v>
      </c>
      <c r="D1112" s="675"/>
      <c r="E1112" s="494" t="s">
        <v>128</v>
      </c>
      <c r="F1112" s="676">
        <v>10000</v>
      </c>
      <c r="G1112" s="668" t="s">
        <v>129</v>
      </c>
    </row>
    <row r="1113" spans="2:7" hidden="1">
      <c r="B1113" s="674">
        <v>44804</v>
      </c>
      <c r="C1113" s="667" t="s">
        <v>9</v>
      </c>
      <c r="D1113" s="675"/>
      <c r="E1113" s="494" t="s">
        <v>128</v>
      </c>
      <c r="F1113" s="676">
        <v>80000</v>
      </c>
      <c r="G1113" s="668" t="s">
        <v>129</v>
      </c>
    </row>
    <row r="1114" spans="2:7" hidden="1">
      <c r="B1114" s="674">
        <v>44804</v>
      </c>
      <c r="C1114" s="667" t="s">
        <v>9</v>
      </c>
      <c r="D1114" s="675"/>
      <c r="E1114" s="494" t="s">
        <v>128</v>
      </c>
      <c r="F1114" s="676">
        <v>20000</v>
      </c>
      <c r="G1114" s="668" t="s">
        <v>129</v>
      </c>
    </row>
    <row r="1115" spans="2:7" ht="17.25" hidden="1" thickBot="1">
      <c r="B1115" s="697">
        <v>44804</v>
      </c>
      <c r="C1115" s="717" t="s">
        <v>9</v>
      </c>
      <c r="D1115" s="718"/>
      <c r="E1115" s="719" t="s">
        <v>128</v>
      </c>
      <c r="F1115" s="698">
        <v>20000</v>
      </c>
      <c r="G1115" s="701" t="s">
        <v>129</v>
      </c>
    </row>
    <row r="1116" spans="2:7" hidden="1">
      <c r="B1116" s="671">
        <v>44805</v>
      </c>
      <c r="C1116" s="665" t="s">
        <v>9</v>
      </c>
      <c r="D1116" s="672"/>
      <c r="E1116" s="545" t="s">
        <v>128</v>
      </c>
      <c r="F1116" s="673">
        <v>30000</v>
      </c>
      <c r="G1116" s="666" t="s">
        <v>129</v>
      </c>
    </row>
    <row r="1117" spans="2:7" hidden="1">
      <c r="B1117" s="674">
        <v>44805</v>
      </c>
      <c r="C1117" s="667" t="s">
        <v>9</v>
      </c>
      <c r="D1117" s="675"/>
      <c r="E1117" s="494" t="s">
        <v>128</v>
      </c>
      <c r="F1117" s="676">
        <v>60000</v>
      </c>
      <c r="G1117" s="668" t="s">
        <v>129</v>
      </c>
    </row>
    <row r="1118" spans="2:7" hidden="1">
      <c r="B1118" s="674">
        <v>44809</v>
      </c>
      <c r="C1118" s="667" t="s">
        <v>9</v>
      </c>
      <c r="D1118" s="675"/>
      <c r="E1118" s="494" t="s">
        <v>128</v>
      </c>
      <c r="F1118" s="676">
        <v>100000</v>
      </c>
      <c r="G1118" s="668" t="s">
        <v>129</v>
      </c>
    </row>
    <row r="1119" spans="2:7" hidden="1">
      <c r="B1119" s="674">
        <v>44809</v>
      </c>
      <c r="C1119" s="667" t="s">
        <v>9</v>
      </c>
      <c r="D1119" s="675"/>
      <c r="E1119" s="494" t="s">
        <v>128</v>
      </c>
      <c r="F1119" s="676">
        <v>250000</v>
      </c>
      <c r="G1119" s="668" t="s">
        <v>129</v>
      </c>
    </row>
    <row r="1120" spans="2:7" hidden="1">
      <c r="B1120" s="674">
        <v>44809</v>
      </c>
      <c r="C1120" s="667" t="s">
        <v>9</v>
      </c>
      <c r="D1120" s="675"/>
      <c r="E1120" s="494" t="s">
        <v>128</v>
      </c>
      <c r="F1120" s="676">
        <v>10000</v>
      </c>
      <c r="G1120" s="668" t="s">
        <v>129</v>
      </c>
    </row>
    <row r="1121" spans="2:7" hidden="1">
      <c r="B1121" s="674">
        <v>44809</v>
      </c>
      <c r="C1121" s="667" t="s">
        <v>9</v>
      </c>
      <c r="D1121" s="675"/>
      <c r="E1121" s="494" t="s">
        <v>128</v>
      </c>
      <c r="F1121" s="676">
        <v>10000</v>
      </c>
      <c r="G1121" s="668" t="s">
        <v>129</v>
      </c>
    </row>
    <row r="1122" spans="2:7" hidden="1">
      <c r="B1122" s="674">
        <v>44811</v>
      </c>
      <c r="C1122" s="667" t="s">
        <v>9</v>
      </c>
      <c r="D1122" s="675"/>
      <c r="E1122" s="494" t="s">
        <v>128</v>
      </c>
      <c r="F1122" s="676">
        <v>515000</v>
      </c>
      <c r="G1122" s="668" t="s">
        <v>129</v>
      </c>
    </row>
    <row r="1123" spans="2:7" hidden="1">
      <c r="B1123" s="674">
        <v>44817</v>
      </c>
      <c r="C1123" s="667" t="s">
        <v>9</v>
      </c>
      <c r="D1123" s="675"/>
      <c r="E1123" s="494" t="s">
        <v>128</v>
      </c>
      <c r="F1123" s="676">
        <v>10000</v>
      </c>
      <c r="G1123" s="668" t="s">
        <v>129</v>
      </c>
    </row>
    <row r="1124" spans="2:7" hidden="1">
      <c r="B1124" s="674">
        <v>44817</v>
      </c>
      <c r="C1124" s="667" t="s">
        <v>9</v>
      </c>
      <c r="D1124" s="675"/>
      <c r="E1124" s="494" t="s">
        <v>128</v>
      </c>
      <c r="F1124" s="676">
        <v>10000</v>
      </c>
      <c r="G1124" s="668" t="s">
        <v>129</v>
      </c>
    </row>
    <row r="1125" spans="2:7" hidden="1">
      <c r="B1125" s="674">
        <v>44817</v>
      </c>
      <c r="C1125" s="667" t="s">
        <v>9</v>
      </c>
      <c r="D1125" s="675"/>
      <c r="E1125" s="494" t="s">
        <v>128</v>
      </c>
      <c r="F1125" s="676">
        <v>50000</v>
      </c>
      <c r="G1125" s="668" t="s">
        <v>129</v>
      </c>
    </row>
    <row r="1126" spans="2:7" hidden="1">
      <c r="B1126" s="674">
        <v>44817</v>
      </c>
      <c r="C1126" s="667" t="s">
        <v>9</v>
      </c>
      <c r="D1126" s="675"/>
      <c r="E1126" s="494" t="s">
        <v>128</v>
      </c>
      <c r="F1126" s="676">
        <v>30000</v>
      </c>
      <c r="G1126" s="668" t="s">
        <v>129</v>
      </c>
    </row>
    <row r="1127" spans="2:7" hidden="1">
      <c r="B1127" s="674">
        <v>44817</v>
      </c>
      <c r="C1127" s="667" t="s">
        <v>9</v>
      </c>
      <c r="D1127" s="675"/>
      <c r="E1127" s="494" t="s">
        <v>128</v>
      </c>
      <c r="F1127" s="676">
        <v>20000</v>
      </c>
      <c r="G1127" s="668" t="s">
        <v>129</v>
      </c>
    </row>
    <row r="1128" spans="2:7" hidden="1">
      <c r="B1128" s="674">
        <v>44817</v>
      </c>
      <c r="C1128" s="667" t="s">
        <v>9</v>
      </c>
      <c r="D1128" s="675"/>
      <c r="E1128" s="494" t="s">
        <v>128</v>
      </c>
      <c r="F1128" s="676">
        <v>10000</v>
      </c>
      <c r="G1128" s="668" t="s">
        <v>129</v>
      </c>
    </row>
    <row r="1129" spans="2:7" hidden="1">
      <c r="B1129" s="674">
        <v>44817</v>
      </c>
      <c r="C1129" s="667" t="s">
        <v>9</v>
      </c>
      <c r="D1129" s="675"/>
      <c r="E1129" s="494" t="s">
        <v>128</v>
      </c>
      <c r="F1129" s="676">
        <v>10000</v>
      </c>
      <c r="G1129" s="668" t="s">
        <v>129</v>
      </c>
    </row>
    <row r="1130" spans="2:7" hidden="1">
      <c r="B1130" s="674">
        <v>44817</v>
      </c>
      <c r="C1130" s="667" t="s">
        <v>9</v>
      </c>
      <c r="D1130" s="675"/>
      <c r="E1130" s="494" t="s">
        <v>128</v>
      </c>
      <c r="F1130" s="676">
        <v>20000</v>
      </c>
      <c r="G1130" s="668" t="s">
        <v>129</v>
      </c>
    </row>
    <row r="1131" spans="2:7" hidden="1">
      <c r="B1131" s="674">
        <v>44819</v>
      </c>
      <c r="C1131" s="667" t="s">
        <v>9</v>
      </c>
      <c r="D1131" s="675"/>
      <c r="E1131" s="494" t="s">
        <v>128</v>
      </c>
      <c r="F1131" s="676">
        <v>80000</v>
      </c>
      <c r="G1131" s="668" t="s">
        <v>129</v>
      </c>
    </row>
    <row r="1132" spans="2:7" hidden="1">
      <c r="B1132" s="674">
        <v>44823</v>
      </c>
      <c r="C1132" s="667" t="s">
        <v>9</v>
      </c>
      <c r="D1132" s="675"/>
      <c r="E1132" s="494" t="s">
        <v>128</v>
      </c>
      <c r="F1132" s="676">
        <v>1235000</v>
      </c>
      <c r="G1132" s="668" t="s">
        <v>129</v>
      </c>
    </row>
    <row r="1133" spans="2:7" hidden="1">
      <c r="B1133" s="674">
        <v>44824</v>
      </c>
      <c r="C1133" s="667" t="s">
        <v>9</v>
      </c>
      <c r="D1133" s="675"/>
      <c r="E1133" s="494" t="s">
        <v>128</v>
      </c>
      <c r="F1133" s="676">
        <v>20000</v>
      </c>
      <c r="G1133" s="668" t="s">
        <v>129</v>
      </c>
    </row>
    <row r="1134" spans="2:7" hidden="1">
      <c r="B1134" s="674">
        <v>44824</v>
      </c>
      <c r="C1134" s="667" t="s">
        <v>9</v>
      </c>
      <c r="D1134" s="675"/>
      <c r="E1134" s="494" t="s">
        <v>128</v>
      </c>
      <c r="F1134" s="676">
        <v>20000</v>
      </c>
      <c r="G1134" s="668" t="s">
        <v>129</v>
      </c>
    </row>
    <row r="1135" spans="2:7" hidden="1">
      <c r="B1135" s="674">
        <v>44825</v>
      </c>
      <c r="C1135" s="667" t="s">
        <v>9</v>
      </c>
      <c r="D1135" s="675"/>
      <c r="E1135" s="494" t="s">
        <v>128</v>
      </c>
      <c r="F1135" s="676">
        <v>100000</v>
      </c>
      <c r="G1135" s="668" t="s">
        <v>129</v>
      </c>
    </row>
    <row r="1136" spans="2:7" hidden="1">
      <c r="B1136" s="674">
        <v>44825</v>
      </c>
      <c r="C1136" s="667" t="s">
        <v>9</v>
      </c>
      <c r="D1136" s="675"/>
      <c r="E1136" s="494" t="s">
        <v>128</v>
      </c>
      <c r="F1136" s="676">
        <v>40000</v>
      </c>
      <c r="G1136" s="668" t="s">
        <v>129</v>
      </c>
    </row>
    <row r="1137" spans="2:7" hidden="1">
      <c r="B1137" s="674">
        <v>44826</v>
      </c>
      <c r="C1137" s="667" t="s">
        <v>9</v>
      </c>
      <c r="D1137" s="675"/>
      <c r="E1137" s="494" t="s">
        <v>128</v>
      </c>
      <c r="F1137" s="676">
        <v>200000</v>
      </c>
      <c r="G1137" s="668" t="s">
        <v>129</v>
      </c>
    </row>
    <row r="1138" spans="2:7" hidden="1">
      <c r="B1138" s="674">
        <v>44827</v>
      </c>
      <c r="C1138" s="667" t="s">
        <v>9</v>
      </c>
      <c r="D1138" s="675"/>
      <c r="E1138" s="494" t="s">
        <v>128</v>
      </c>
      <c r="F1138" s="676">
        <v>80000</v>
      </c>
      <c r="G1138" s="668" t="s">
        <v>129</v>
      </c>
    </row>
    <row r="1139" spans="2:7" hidden="1">
      <c r="B1139" s="674">
        <v>44827</v>
      </c>
      <c r="C1139" s="667" t="s">
        <v>9</v>
      </c>
      <c r="D1139" s="675"/>
      <c r="E1139" s="494" t="s">
        <v>128</v>
      </c>
      <c r="F1139" s="676">
        <v>10000</v>
      </c>
      <c r="G1139" s="668" t="s">
        <v>129</v>
      </c>
    </row>
    <row r="1140" spans="2:7" hidden="1">
      <c r="B1140" s="674">
        <v>44830</v>
      </c>
      <c r="C1140" s="667" t="s">
        <v>9</v>
      </c>
      <c r="D1140" s="675"/>
      <c r="E1140" s="494" t="s">
        <v>128</v>
      </c>
      <c r="F1140" s="676">
        <v>30000</v>
      </c>
      <c r="G1140" s="668" t="s">
        <v>129</v>
      </c>
    </row>
    <row r="1141" spans="2:7" hidden="1">
      <c r="B1141" s="674">
        <v>44832</v>
      </c>
      <c r="C1141" s="667" t="s">
        <v>9</v>
      </c>
      <c r="D1141" s="675"/>
      <c r="E1141" s="494" t="s">
        <v>128</v>
      </c>
      <c r="F1141" s="676">
        <v>30000</v>
      </c>
      <c r="G1141" s="668" t="s">
        <v>129</v>
      </c>
    </row>
    <row r="1142" spans="2:7" hidden="1">
      <c r="B1142" s="674">
        <v>44832</v>
      </c>
      <c r="C1142" s="667" t="s">
        <v>9</v>
      </c>
      <c r="D1142" s="675"/>
      <c r="E1142" s="494" t="s">
        <v>128</v>
      </c>
      <c r="F1142" s="676">
        <v>1190000</v>
      </c>
      <c r="G1142" s="668" t="s">
        <v>129</v>
      </c>
    </row>
    <row r="1143" spans="2:7" hidden="1">
      <c r="B1143" s="674">
        <v>44833</v>
      </c>
      <c r="C1143" s="667" t="s">
        <v>9</v>
      </c>
      <c r="D1143" s="675"/>
      <c r="E1143" s="494" t="s">
        <v>128</v>
      </c>
      <c r="F1143" s="676">
        <v>10000</v>
      </c>
      <c r="G1143" s="668" t="s">
        <v>129</v>
      </c>
    </row>
    <row r="1144" spans="2:7" hidden="1">
      <c r="B1144" s="674">
        <v>44833</v>
      </c>
      <c r="C1144" s="667" t="s">
        <v>9</v>
      </c>
      <c r="D1144" s="675"/>
      <c r="E1144" s="494" t="s">
        <v>128</v>
      </c>
      <c r="F1144" s="676">
        <v>20000</v>
      </c>
      <c r="G1144" s="668" t="s">
        <v>129</v>
      </c>
    </row>
    <row r="1145" spans="2:7" hidden="1">
      <c r="B1145" s="674">
        <v>44834</v>
      </c>
      <c r="C1145" s="667" t="s">
        <v>9</v>
      </c>
      <c r="D1145" s="675"/>
      <c r="E1145" s="494" t="s">
        <v>128</v>
      </c>
      <c r="F1145" s="676">
        <v>50000</v>
      </c>
      <c r="G1145" s="668" t="s">
        <v>129</v>
      </c>
    </row>
    <row r="1146" spans="2:7" hidden="1">
      <c r="B1146" s="674">
        <v>44834</v>
      </c>
      <c r="C1146" s="667" t="s">
        <v>9</v>
      </c>
      <c r="D1146" s="675"/>
      <c r="E1146" s="494" t="s">
        <v>128</v>
      </c>
      <c r="F1146" s="676">
        <v>10000</v>
      </c>
      <c r="G1146" s="668" t="s">
        <v>129</v>
      </c>
    </row>
    <row r="1147" spans="2:7" hidden="1">
      <c r="B1147" s="674">
        <v>44834</v>
      </c>
      <c r="C1147" s="667" t="s">
        <v>9</v>
      </c>
      <c r="D1147" s="675"/>
      <c r="E1147" s="494" t="s">
        <v>128</v>
      </c>
      <c r="F1147" s="676">
        <v>100000</v>
      </c>
      <c r="G1147" s="668" t="s">
        <v>129</v>
      </c>
    </row>
    <row r="1148" spans="2:7" hidden="1">
      <c r="B1148" s="674">
        <v>44834</v>
      </c>
      <c r="C1148" s="667" t="s">
        <v>9</v>
      </c>
      <c r="D1148" s="675"/>
      <c r="E1148" s="494" t="s">
        <v>128</v>
      </c>
      <c r="F1148" s="676">
        <v>20000</v>
      </c>
      <c r="G1148" s="668" t="s">
        <v>129</v>
      </c>
    </row>
    <row r="1149" spans="2:7" hidden="1">
      <c r="B1149" s="674">
        <v>44834</v>
      </c>
      <c r="C1149" s="667" t="s">
        <v>9</v>
      </c>
      <c r="D1149" s="675"/>
      <c r="E1149" s="494" t="s">
        <v>128</v>
      </c>
      <c r="F1149" s="676">
        <v>10000</v>
      </c>
      <c r="G1149" s="668" t="s">
        <v>129</v>
      </c>
    </row>
    <row r="1150" spans="2:7" ht="17.25" hidden="1" thickBot="1">
      <c r="B1150" s="697">
        <v>44834</v>
      </c>
      <c r="C1150" s="699" t="s">
        <v>9</v>
      </c>
      <c r="D1150" s="700"/>
      <c r="E1150" s="563" t="s">
        <v>128</v>
      </c>
      <c r="F1150" s="698">
        <v>20000</v>
      </c>
      <c r="G1150" s="701" t="s">
        <v>129</v>
      </c>
    </row>
    <row r="1151" spans="2:7" hidden="1">
      <c r="B1151" s="728">
        <v>44835</v>
      </c>
      <c r="C1151" s="665" t="s">
        <v>9</v>
      </c>
      <c r="D1151" s="672"/>
      <c r="E1151" s="545" t="s">
        <v>128</v>
      </c>
      <c r="F1151" s="645">
        <v>30000</v>
      </c>
      <c r="G1151" s="666" t="s">
        <v>129</v>
      </c>
    </row>
    <row r="1152" spans="2:7" hidden="1">
      <c r="B1152" s="729">
        <v>44835</v>
      </c>
      <c r="C1152" s="667" t="s">
        <v>9</v>
      </c>
      <c r="D1152" s="148"/>
      <c r="E1152" s="494" t="s">
        <v>128</v>
      </c>
      <c r="F1152" s="642">
        <v>10000</v>
      </c>
      <c r="G1152" s="668" t="s">
        <v>129</v>
      </c>
    </row>
    <row r="1153" spans="2:7" hidden="1">
      <c r="B1153" s="729">
        <v>44836</v>
      </c>
      <c r="C1153" s="667" t="s">
        <v>9</v>
      </c>
      <c r="D1153" s="148"/>
      <c r="E1153" s="494" t="s">
        <v>128</v>
      </c>
      <c r="F1153" s="642">
        <v>30000</v>
      </c>
      <c r="G1153" s="668" t="s">
        <v>129</v>
      </c>
    </row>
    <row r="1154" spans="2:7" hidden="1">
      <c r="B1154" s="729">
        <v>44836</v>
      </c>
      <c r="C1154" s="667" t="s">
        <v>9</v>
      </c>
      <c r="D1154" s="148"/>
      <c r="E1154" s="494" t="s">
        <v>128</v>
      </c>
      <c r="F1154" s="642">
        <v>10000</v>
      </c>
      <c r="G1154" s="668" t="s">
        <v>129</v>
      </c>
    </row>
    <row r="1155" spans="2:7" hidden="1">
      <c r="B1155" s="729">
        <v>44836</v>
      </c>
      <c r="C1155" s="667" t="s">
        <v>9</v>
      </c>
      <c r="D1155" s="148"/>
      <c r="E1155" s="494" t="s">
        <v>128</v>
      </c>
      <c r="F1155" s="642">
        <v>10000</v>
      </c>
      <c r="G1155" s="668" t="s">
        <v>129</v>
      </c>
    </row>
    <row r="1156" spans="2:7" hidden="1">
      <c r="B1156" s="729">
        <v>44836</v>
      </c>
      <c r="C1156" s="667" t="s">
        <v>9</v>
      </c>
      <c r="D1156" s="148"/>
      <c r="E1156" s="494" t="s">
        <v>128</v>
      </c>
      <c r="F1156" s="642">
        <v>10000</v>
      </c>
      <c r="G1156" s="668" t="s">
        <v>129</v>
      </c>
    </row>
    <row r="1157" spans="2:7" hidden="1">
      <c r="B1157" s="729">
        <v>44836</v>
      </c>
      <c r="C1157" s="667" t="s">
        <v>9</v>
      </c>
      <c r="D1157" s="148"/>
      <c r="E1157" s="494" t="s">
        <v>128</v>
      </c>
      <c r="F1157" s="642">
        <v>10000</v>
      </c>
      <c r="G1157" s="668" t="s">
        <v>129</v>
      </c>
    </row>
    <row r="1158" spans="2:7" hidden="1">
      <c r="B1158" s="729">
        <v>44836</v>
      </c>
      <c r="C1158" s="667" t="s">
        <v>9</v>
      </c>
      <c r="D1158" s="148"/>
      <c r="E1158" s="494" t="s">
        <v>128</v>
      </c>
      <c r="F1158" s="642">
        <v>10000</v>
      </c>
      <c r="G1158" s="668" t="s">
        <v>129</v>
      </c>
    </row>
    <row r="1159" spans="2:7" hidden="1">
      <c r="B1159" s="729">
        <v>44838</v>
      </c>
      <c r="C1159" s="667" t="s">
        <v>9</v>
      </c>
      <c r="D1159" s="148"/>
      <c r="E1159" s="494" t="s">
        <v>128</v>
      </c>
      <c r="F1159" s="642">
        <v>60000</v>
      </c>
      <c r="G1159" s="668" t="s">
        <v>129</v>
      </c>
    </row>
    <row r="1160" spans="2:7" hidden="1">
      <c r="B1160" s="729">
        <v>44838</v>
      </c>
      <c r="C1160" s="667" t="s">
        <v>9</v>
      </c>
      <c r="D1160" s="148"/>
      <c r="E1160" s="494" t="s">
        <v>128</v>
      </c>
      <c r="F1160" s="642">
        <v>10000</v>
      </c>
      <c r="G1160" s="668" t="s">
        <v>129</v>
      </c>
    </row>
    <row r="1161" spans="2:7" hidden="1">
      <c r="B1161" s="729">
        <v>44839</v>
      </c>
      <c r="C1161" s="667" t="s">
        <v>9</v>
      </c>
      <c r="D1161" s="148"/>
      <c r="E1161" s="494" t="s">
        <v>128</v>
      </c>
      <c r="F1161" s="642">
        <v>100000</v>
      </c>
      <c r="G1161" s="668" t="s">
        <v>129</v>
      </c>
    </row>
    <row r="1162" spans="2:7" hidden="1">
      <c r="B1162" s="729">
        <v>44839</v>
      </c>
      <c r="C1162" s="667" t="s">
        <v>9</v>
      </c>
      <c r="D1162" s="148"/>
      <c r="E1162" s="494" t="s">
        <v>128</v>
      </c>
      <c r="F1162" s="642">
        <v>100000</v>
      </c>
      <c r="G1162" s="668" t="s">
        <v>129</v>
      </c>
    </row>
    <row r="1163" spans="2:7" hidden="1">
      <c r="B1163" s="729">
        <v>44840</v>
      </c>
      <c r="C1163" s="667" t="s">
        <v>9</v>
      </c>
      <c r="D1163" s="148"/>
      <c r="E1163" s="494" t="s">
        <v>128</v>
      </c>
      <c r="F1163" s="642">
        <v>290000</v>
      </c>
      <c r="G1163" s="668" t="s">
        <v>129</v>
      </c>
    </row>
    <row r="1164" spans="2:7" hidden="1">
      <c r="B1164" s="729">
        <v>44840</v>
      </c>
      <c r="C1164" s="667" t="s">
        <v>9</v>
      </c>
      <c r="D1164" s="148"/>
      <c r="E1164" s="494" t="s">
        <v>128</v>
      </c>
      <c r="F1164" s="642">
        <v>10000</v>
      </c>
      <c r="G1164" s="668" t="s">
        <v>129</v>
      </c>
    </row>
    <row r="1165" spans="2:7" hidden="1">
      <c r="B1165" s="729">
        <v>44841</v>
      </c>
      <c r="C1165" s="667" t="s">
        <v>9</v>
      </c>
      <c r="D1165" s="148"/>
      <c r="E1165" s="494" t="s">
        <v>128</v>
      </c>
      <c r="F1165" s="642">
        <v>475000</v>
      </c>
      <c r="G1165" s="668" t="s">
        <v>129</v>
      </c>
    </row>
    <row r="1166" spans="2:7" hidden="1">
      <c r="B1166" s="729">
        <v>44845</v>
      </c>
      <c r="C1166" s="667" t="s">
        <v>9</v>
      </c>
      <c r="D1166" s="148"/>
      <c r="E1166" s="494" t="s">
        <v>128</v>
      </c>
      <c r="F1166" s="642">
        <v>50000</v>
      </c>
      <c r="G1166" s="668" t="s">
        <v>129</v>
      </c>
    </row>
    <row r="1167" spans="2:7" hidden="1">
      <c r="B1167" s="729">
        <v>44845</v>
      </c>
      <c r="C1167" s="667" t="s">
        <v>9</v>
      </c>
      <c r="D1167" s="148"/>
      <c r="E1167" s="494" t="s">
        <v>128</v>
      </c>
      <c r="F1167" s="642">
        <v>30000</v>
      </c>
      <c r="G1167" s="668" t="s">
        <v>129</v>
      </c>
    </row>
    <row r="1168" spans="2:7" hidden="1">
      <c r="B1168" s="729">
        <v>44845</v>
      </c>
      <c r="C1168" s="667" t="s">
        <v>9</v>
      </c>
      <c r="D1168" s="148"/>
      <c r="E1168" s="494" t="s">
        <v>128</v>
      </c>
      <c r="F1168" s="642">
        <v>10000</v>
      </c>
      <c r="G1168" s="668" t="s">
        <v>129</v>
      </c>
    </row>
    <row r="1169" spans="2:7" hidden="1">
      <c r="B1169" s="729">
        <v>44845</v>
      </c>
      <c r="C1169" s="667" t="s">
        <v>9</v>
      </c>
      <c r="D1169" s="148"/>
      <c r="E1169" s="494" t="s">
        <v>128</v>
      </c>
      <c r="F1169" s="642">
        <v>20000</v>
      </c>
      <c r="G1169" s="668" t="s">
        <v>129</v>
      </c>
    </row>
    <row r="1170" spans="2:7" hidden="1">
      <c r="B1170" s="729">
        <v>44845</v>
      </c>
      <c r="C1170" s="667" t="s">
        <v>9</v>
      </c>
      <c r="D1170" s="148"/>
      <c r="E1170" s="494" t="s">
        <v>128</v>
      </c>
      <c r="F1170" s="642">
        <v>10000</v>
      </c>
      <c r="G1170" s="668" t="s">
        <v>129</v>
      </c>
    </row>
    <row r="1171" spans="2:7" hidden="1">
      <c r="B1171" s="729">
        <v>44845</v>
      </c>
      <c r="C1171" s="667" t="s">
        <v>9</v>
      </c>
      <c r="D1171" s="148"/>
      <c r="E1171" s="494" t="s">
        <v>128</v>
      </c>
      <c r="F1171" s="642">
        <v>20000</v>
      </c>
      <c r="G1171" s="668" t="s">
        <v>129</v>
      </c>
    </row>
    <row r="1172" spans="2:7" hidden="1">
      <c r="B1172" s="729">
        <v>44847</v>
      </c>
      <c r="C1172" s="667" t="s">
        <v>9</v>
      </c>
      <c r="D1172" s="148"/>
      <c r="E1172" s="494" t="s">
        <v>128</v>
      </c>
      <c r="F1172" s="642">
        <v>10000</v>
      </c>
      <c r="G1172" s="668" t="s">
        <v>129</v>
      </c>
    </row>
    <row r="1173" spans="2:7" hidden="1">
      <c r="B1173" s="729">
        <v>44847</v>
      </c>
      <c r="C1173" s="667" t="s">
        <v>9</v>
      </c>
      <c r="D1173" s="148"/>
      <c r="E1173" s="494" t="s">
        <v>128</v>
      </c>
      <c r="F1173" s="642">
        <v>80000</v>
      </c>
      <c r="G1173" s="668" t="s">
        <v>129</v>
      </c>
    </row>
    <row r="1174" spans="2:7" hidden="1">
      <c r="B1174" s="729">
        <v>44853</v>
      </c>
      <c r="C1174" s="667" t="s">
        <v>9</v>
      </c>
      <c r="D1174" s="148"/>
      <c r="E1174" s="494" t="s">
        <v>128</v>
      </c>
      <c r="F1174" s="642">
        <v>1275000</v>
      </c>
      <c r="G1174" s="668" t="s">
        <v>129</v>
      </c>
    </row>
    <row r="1175" spans="2:7" hidden="1">
      <c r="B1175" s="729">
        <v>44854</v>
      </c>
      <c r="C1175" s="667" t="s">
        <v>9</v>
      </c>
      <c r="D1175" s="148"/>
      <c r="E1175" s="494" t="s">
        <v>128</v>
      </c>
      <c r="F1175" s="642">
        <v>20000</v>
      </c>
      <c r="G1175" s="668" t="s">
        <v>129</v>
      </c>
    </row>
    <row r="1176" spans="2:7" hidden="1">
      <c r="B1176" s="729">
        <v>44854</v>
      </c>
      <c r="C1176" s="667" t="s">
        <v>9</v>
      </c>
      <c r="D1176" s="148"/>
      <c r="E1176" s="494" t="s">
        <v>128</v>
      </c>
      <c r="F1176" s="642">
        <v>20000</v>
      </c>
      <c r="G1176" s="668" t="s">
        <v>129</v>
      </c>
    </row>
    <row r="1177" spans="2:7" hidden="1">
      <c r="B1177" s="729">
        <v>44854</v>
      </c>
      <c r="C1177" s="667" t="s">
        <v>9</v>
      </c>
      <c r="D1177" s="148"/>
      <c r="E1177" s="494" t="s">
        <v>128</v>
      </c>
      <c r="F1177" s="642">
        <v>100000</v>
      </c>
      <c r="G1177" s="668" t="s">
        <v>129</v>
      </c>
    </row>
    <row r="1178" spans="2:7" hidden="1">
      <c r="B1178" s="729">
        <v>44854</v>
      </c>
      <c r="C1178" s="667" t="s">
        <v>9</v>
      </c>
      <c r="D1178" s="148"/>
      <c r="E1178" s="494" t="s">
        <v>128</v>
      </c>
      <c r="F1178" s="642">
        <v>30000</v>
      </c>
      <c r="G1178" s="668" t="s">
        <v>129</v>
      </c>
    </row>
    <row r="1179" spans="2:7" hidden="1">
      <c r="B1179" s="729">
        <v>44855</v>
      </c>
      <c r="C1179" s="667" t="s">
        <v>9</v>
      </c>
      <c r="D1179" s="148"/>
      <c r="E1179" s="494" t="s">
        <v>128</v>
      </c>
      <c r="F1179" s="642">
        <v>100000</v>
      </c>
      <c r="G1179" s="668" t="s">
        <v>129</v>
      </c>
    </row>
    <row r="1180" spans="2:7" hidden="1">
      <c r="B1180" s="729">
        <v>44857</v>
      </c>
      <c r="C1180" s="667" t="s">
        <v>9</v>
      </c>
      <c r="D1180" s="148"/>
      <c r="E1180" s="494" t="s">
        <v>128</v>
      </c>
      <c r="F1180" s="642">
        <v>20000</v>
      </c>
      <c r="G1180" s="668" t="s">
        <v>129</v>
      </c>
    </row>
    <row r="1181" spans="2:7" hidden="1">
      <c r="B1181" s="729">
        <v>44858</v>
      </c>
      <c r="C1181" s="667" t="s">
        <v>9</v>
      </c>
      <c r="D1181" s="148"/>
      <c r="E1181" s="494" t="s">
        <v>128</v>
      </c>
      <c r="F1181" s="642">
        <v>270000</v>
      </c>
      <c r="G1181" s="668" t="s">
        <v>129</v>
      </c>
    </row>
    <row r="1182" spans="2:7" hidden="1">
      <c r="B1182" s="729">
        <v>44860</v>
      </c>
      <c r="C1182" s="667" t="s">
        <v>9</v>
      </c>
      <c r="D1182" s="148"/>
      <c r="E1182" s="494" t="s">
        <v>128</v>
      </c>
      <c r="F1182" s="642">
        <v>50000</v>
      </c>
      <c r="G1182" s="668" t="s">
        <v>129</v>
      </c>
    </row>
    <row r="1183" spans="2:7" hidden="1">
      <c r="B1183" s="729">
        <v>44860</v>
      </c>
      <c r="C1183" s="667" t="s">
        <v>9</v>
      </c>
      <c r="D1183" s="148"/>
      <c r="E1183" s="494" t="s">
        <v>128</v>
      </c>
      <c r="F1183" s="642">
        <v>30000</v>
      </c>
      <c r="G1183" s="668" t="s">
        <v>129</v>
      </c>
    </row>
    <row r="1184" spans="2:7" hidden="1">
      <c r="B1184" s="729">
        <v>44861</v>
      </c>
      <c r="C1184" s="667" t="s">
        <v>9</v>
      </c>
      <c r="D1184" s="148"/>
      <c r="E1184" s="494" t="s">
        <v>128</v>
      </c>
      <c r="F1184" s="642">
        <v>1130000</v>
      </c>
      <c r="G1184" s="668" t="s">
        <v>129</v>
      </c>
    </row>
    <row r="1185" spans="2:7" hidden="1">
      <c r="B1185" s="729">
        <v>44862</v>
      </c>
      <c r="C1185" s="667" t="s">
        <v>9</v>
      </c>
      <c r="D1185" s="148"/>
      <c r="E1185" s="494" t="s">
        <v>128</v>
      </c>
      <c r="F1185" s="642">
        <v>30000</v>
      </c>
      <c r="G1185" s="668" t="s">
        <v>129</v>
      </c>
    </row>
    <row r="1186" spans="2:7" hidden="1">
      <c r="B1186" s="729">
        <v>44862</v>
      </c>
      <c r="C1186" s="667" t="s">
        <v>9</v>
      </c>
      <c r="D1186" s="148"/>
      <c r="E1186" s="494" t="s">
        <v>128</v>
      </c>
      <c r="F1186" s="642">
        <v>50000</v>
      </c>
      <c r="G1186" s="668" t="s">
        <v>129</v>
      </c>
    </row>
    <row r="1187" spans="2:7" hidden="1">
      <c r="B1187" s="729">
        <v>44865</v>
      </c>
      <c r="C1187" s="667" t="s">
        <v>9</v>
      </c>
      <c r="D1187" s="148"/>
      <c r="E1187" s="494" t="s">
        <v>128</v>
      </c>
      <c r="F1187" s="642">
        <v>50000</v>
      </c>
      <c r="G1187" s="668" t="s">
        <v>129</v>
      </c>
    </row>
    <row r="1188" spans="2:7" hidden="1">
      <c r="B1188" s="729">
        <v>44865</v>
      </c>
      <c r="C1188" s="667" t="s">
        <v>9</v>
      </c>
      <c r="D1188" s="148"/>
      <c r="E1188" s="494" t="s">
        <v>128</v>
      </c>
      <c r="F1188" s="642">
        <v>10000</v>
      </c>
      <c r="G1188" s="668" t="s">
        <v>129</v>
      </c>
    </row>
    <row r="1189" spans="2:7" hidden="1">
      <c r="B1189" s="729">
        <v>44865</v>
      </c>
      <c r="C1189" s="667" t="s">
        <v>9</v>
      </c>
      <c r="D1189" s="148"/>
      <c r="E1189" s="494" t="s">
        <v>128</v>
      </c>
      <c r="F1189" s="642">
        <v>100000</v>
      </c>
      <c r="G1189" s="668" t="s">
        <v>129</v>
      </c>
    </row>
    <row r="1190" spans="2:7" hidden="1">
      <c r="B1190" s="729">
        <v>44865</v>
      </c>
      <c r="C1190" s="667" t="s">
        <v>9</v>
      </c>
      <c r="D1190" s="148"/>
      <c r="E1190" s="494" t="s">
        <v>128</v>
      </c>
      <c r="F1190" s="642">
        <v>10000</v>
      </c>
      <c r="G1190" s="668" t="s">
        <v>129</v>
      </c>
    </row>
    <row r="1191" spans="2:7" hidden="1">
      <c r="B1191" s="729">
        <v>44865</v>
      </c>
      <c r="C1191" s="667" t="s">
        <v>9</v>
      </c>
      <c r="D1191" s="148"/>
      <c r="E1191" s="494" t="s">
        <v>128</v>
      </c>
      <c r="F1191" s="642">
        <v>30000</v>
      </c>
      <c r="G1191" s="668" t="s">
        <v>129</v>
      </c>
    </row>
    <row r="1192" spans="2:7" hidden="1">
      <c r="B1192" s="729">
        <v>44865</v>
      </c>
      <c r="C1192" s="667" t="s">
        <v>9</v>
      </c>
      <c r="D1192" s="148"/>
      <c r="E1192" s="494" t="s">
        <v>128</v>
      </c>
      <c r="F1192" s="642">
        <v>20000</v>
      </c>
      <c r="G1192" s="668" t="s">
        <v>129</v>
      </c>
    </row>
    <row r="1193" spans="2:7" ht="17.25" hidden="1" thickBot="1">
      <c r="B1193" s="759">
        <v>44865</v>
      </c>
      <c r="C1193" s="699" t="s">
        <v>9</v>
      </c>
      <c r="D1193" s="277"/>
      <c r="E1193" s="563" t="s">
        <v>128</v>
      </c>
      <c r="F1193" s="519">
        <v>20000</v>
      </c>
      <c r="G1193" s="701" t="s">
        <v>129</v>
      </c>
    </row>
    <row r="1194" spans="2:7" hidden="1">
      <c r="B1194" s="671">
        <v>44866</v>
      </c>
      <c r="C1194" s="665" t="s">
        <v>9</v>
      </c>
      <c r="D1194" s="672"/>
      <c r="E1194" s="545" t="s">
        <v>128</v>
      </c>
      <c r="F1194" s="673">
        <v>30000</v>
      </c>
      <c r="G1194" s="666" t="s">
        <v>129</v>
      </c>
    </row>
    <row r="1195" spans="2:7" hidden="1">
      <c r="B1195" s="674">
        <v>44867</v>
      </c>
      <c r="C1195" s="667" t="s">
        <v>9</v>
      </c>
      <c r="D1195" s="675"/>
      <c r="E1195" s="494" t="s">
        <v>128</v>
      </c>
      <c r="F1195" s="676">
        <v>60000</v>
      </c>
      <c r="G1195" s="668" t="s">
        <v>129</v>
      </c>
    </row>
    <row r="1196" spans="2:7" hidden="1">
      <c r="B1196" s="674">
        <v>44868</v>
      </c>
      <c r="C1196" s="667" t="s">
        <v>9</v>
      </c>
      <c r="D1196" s="675"/>
      <c r="E1196" s="494" t="s">
        <v>128</v>
      </c>
      <c r="F1196" s="676">
        <v>250000</v>
      </c>
      <c r="G1196" s="668" t="s">
        <v>129</v>
      </c>
    </row>
    <row r="1197" spans="2:7" hidden="1">
      <c r="B1197" s="674">
        <v>44868</v>
      </c>
      <c r="C1197" s="667" t="s">
        <v>9</v>
      </c>
      <c r="D1197" s="675"/>
      <c r="E1197" s="494" t="s">
        <v>128</v>
      </c>
      <c r="F1197" s="676">
        <v>100000</v>
      </c>
      <c r="G1197" s="668" t="s">
        <v>129</v>
      </c>
    </row>
    <row r="1198" spans="2:7" hidden="1">
      <c r="B1198" s="674">
        <v>44869</v>
      </c>
      <c r="C1198" s="667" t="s">
        <v>9</v>
      </c>
      <c r="D1198" s="675"/>
      <c r="E1198" s="494" t="s">
        <v>128</v>
      </c>
      <c r="F1198" s="676">
        <v>100000</v>
      </c>
      <c r="G1198" s="668" t="s">
        <v>129</v>
      </c>
    </row>
    <row r="1199" spans="2:7" hidden="1">
      <c r="B1199" s="674">
        <v>44872</v>
      </c>
      <c r="C1199" s="667" t="s">
        <v>9</v>
      </c>
      <c r="D1199" s="675"/>
      <c r="E1199" s="494" t="s">
        <v>128</v>
      </c>
      <c r="F1199" s="676">
        <v>100000</v>
      </c>
      <c r="G1199" s="668" t="s">
        <v>129</v>
      </c>
    </row>
    <row r="1200" spans="2:7" hidden="1">
      <c r="B1200" s="674">
        <v>44872</v>
      </c>
      <c r="C1200" s="667" t="s">
        <v>9</v>
      </c>
      <c r="D1200" s="675"/>
      <c r="E1200" s="494" t="s">
        <v>128</v>
      </c>
      <c r="F1200" s="676">
        <v>40000</v>
      </c>
      <c r="G1200" s="668" t="s">
        <v>129</v>
      </c>
    </row>
    <row r="1201" spans="2:7" hidden="1">
      <c r="B1201" s="674">
        <v>44872</v>
      </c>
      <c r="C1201" s="667" t="s">
        <v>9</v>
      </c>
      <c r="D1201" s="675"/>
      <c r="E1201" s="494" t="s">
        <v>128</v>
      </c>
      <c r="F1201" s="676">
        <v>10000</v>
      </c>
      <c r="G1201" s="668" t="s">
        <v>129</v>
      </c>
    </row>
    <row r="1202" spans="2:7" hidden="1">
      <c r="B1202" s="674">
        <v>44873</v>
      </c>
      <c r="C1202" s="667" t="s">
        <v>9</v>
      </c>
      <c r="D1202" s="675"/>
      <c r="E1202" s="494" t="s">
        <v>128</v>
      </c>
      <c r="F1202" s="676">
        <v>10000</v>
      </c>
      <c r="G1202" s="668" t="s">
        <v>129</v>
      </c>
    </row>
    <row r="1203" spans="2:7" hidden="1">
      <c r="B1203" s="674">
        <v>44874</v>
      </c>
      <c r="C1203" s="667" t="s">
        <v>9</v>
      </c>
      <c r="D1203" s="675"/>
      <c r="E1203" s="494" t="s">
        <v>128</v>
      </c>
      <c r="F1203" s="676">
        <v>495000</v>
      </c>
      <c r="G1203" s="668" t="s">
        <v>129</v>
      </c>
    </row>
    <row r="1204" spans="2:7" hidden="1">
      <c r="B1204" s="674">
        <v>44875</v>
      </c>
      <c r="C1204" s="667" t="s">
        <v>9</v>
      </c>
      <c r="D1204" s="675"/>
      <c r="E1204" s="494" t="s">
        <v>128</v>
      </c>
      <c r="F1204" s="676">
        <v>50000</v>
      </c>
      <c r="G1204" s="668" t="s">
        <v>129</v>
      </c>
    </row>
    <row r="1205" spans="2:7" hidden="1">
      <c r="B1205" s="674">
        <v>44875</v>
      </c>
      <c r="C1205" s="667" t="s">
        <v>9</v>
      </c>
      <c r="D1205" s="675"/>
      <c r="E1205" s="494" t="s">
        <v>128</v>
      </c>
      <c r="F1205" s="676">
        <v>10000</v>
      </c>
      <c r="G1205" s="668" t="s">
        <v>129</v>
      </c>
    </row>
    <row r="1206" spans="2:7" hidden="1">
      <c r="B1206" s="674">
        <v>44875</v>
      </c>
      <c r="C1206" s="667" t="s">
        <v>9</v>
      </c>
      <c r="D1206" s="675"/>
      <c r="E1206" s="494" t="s">
        <v>128</v>
      </c>
      <c r="F1206" s="676">
        <v>10000</v>
      </c>
      <c r="G1206" s="668" t="s">
        <v>129</v>
      </c>
    </row>
    <row r="1207" spans="2:7" hidden="1">
      <c r="B1207" s="674">
        <v>44876</v>
      </c>
      <c r="C1207" s="667" t="s">
        <v>9</v>
      </c>
      <c r="D1207" s="675"/>
      <c r="E1207" s="494" t="s">
        <v>128</v>
      </c>
      <c r="F1207" s="676">
        <v>30000</v>
      </c>
      <c r="G1207" s="668" t="s">
        <v>129</v>
      </c>
    </row>
    <row r="1208" spans="2:7" hidden="1">
      <c r="B1208" s="674">
        <v>44877</v>
      </c>
      <c r="C1208" s="667" t="s">
        <v>9</v>
      </c>
      <c r="D1208" s="675"/>
      <c r="E1208" s="494" t="s">
        <v>128</v>
      </c>
      <c r="F1208" s="676">
        <v>100000</v>
      </c>
      <c r="G1208" s="668" t="s">
        <v>129</v>
      </c>
    </row>
    <row r="1209" spans="2:7" hidden="1">
      <c r="B1209" s="674">
        <v>44877</v>
      </c>
      <c r="C1209" s="667" t="s">
        <v>9</v>
      </c>
      <c r="D1209" s="675"/>
      <c r="E1209" s="494" t="s">
        <v>128</v>
      </c>
      <c r="F1209" s="676">
        <v>10000</v>
      </c>
      <c r="G1209" s="668" t="s">
        <v>129</v>
      </c>
    </row>
    <row r="1210" spans="2:7" hidden="1">
      <c r="B1210" s="674">
        <v>44879</v>
      </c>
      <c r="C1210" s="667" t="s">
        <v>9</v>
      </c>
      <c r="D1210" s="675"/>
      <c r="E1210" s="494" t="s">
        <v>128</v>
      </c>
      <c r="F1210" s="676">
        <v>10000</v>
      </c>
      <c r="G1210" s="668" t="s">
        <v>129</v>
      </c>
    </row>
    <row r="1211" spans="2:7" hidden="1">
      <c r="B1211" s="674">
        <v>44879</v>
      </c>
      <c r="C1211" s="667" t="s">
        <v>9</v>
      </c>
      <c r="D1211" s="675"/>
      <c r="E1211" s="494" t="s">
        <v>128</v>
      </c>
      <c r="F1211" s="676">
        <v>80000</v>
      </c>
      <c r="G1211" s="668" t="s">
        <v>129</v>
      </c>
    </row>
    <row r="1212" spans="2:7" hidden="1">
      <c r="B1212" s="674">
        <v>44882</v>
      </c>
      <c r="C1212" s="667" t="s">
        <v>9</v>
      </c>
      <c r="D1212" s="675"/>
      <c r="E1212" s="494" t="s">
        <v>128</v>
      </c>
      <c r="F1212" s="676">
        <v>1255000</v>
      </c>
      <c r="G1212" s="668" t="s">
        <v>129</v>
      </c>
    </row>
    <row r="1213" spans="2:7" hidden="1">
      <c r="B1213" s="674">
        <v>44882</v>
      </c>
      <c r="C1213" s="667" t="s">
        <v>9</v>
      </c>
      <c r="D1213" s="675"/>
      <c r="E1213" s="494" t="s">
        <v>128</v>
      </c>
      <c r="F1213" s="676">
        <v>10000</v>
      </c>
      <c r="G1213" s="668" t="s">
        <v>129</v>
      </c>
    </row>
    <row r="1214" spans="2:7" hidden="1">
      <c r="B1214" s="674">
        <v>44883</v>
      </c>
      <c r="C1214" s="667" t="s">
        <v>9</v>
      </c>
      <c r="D1214" s="675"/>
      <c r="E1214" s="494" t="s">
        <v>128</v>
      </c>
      <c r="F1214" s="676">
        <v>10000</v>
      </c>
      <c r="G1214" s="668" t="s">
        <v>129</v>
      </c>
    </row>
    <row r="1215" spans="2:7" hidden="1">
      <c r="B1215" s="674">
        <v>44886</v>
      </c>
      <c r="C1215" s="667" t="s">
        <v>9</v>
      </c>
      <c r="D1215" s="675"/>
      <c r="E1215" s="494" t="s">
        <v>128</v>
      </c>
      <c r="F1215" s="676">
        <v>20000</v>
      </c>
      <c r="G1215" s="668" t="s">
        <v>129</v>
      </c>
    </row>
    <row r="1216" spans="2:7" hidden="1">
      <c r="B1216" s="674">
        <v>44886</v>
      </c>
      <c r="C1216" s="667" t="s">
        <v>9</v>
      </c>
      <c r="D1216" s="675"/>
      <c r="E1216" s="494" t="s">
        <v>128</v>
      </c>
      <c r="F1216" s="676">
        <v>20000</v>
      </c>
      <c r="G1216" s="668" t="s">
        <v>129</v>
      </c>
    </row>
    <row r="1217" spans="2:7" hidden="1">
      <c r="B1217" s="674">
        <v>44886</v>
      </c>
      <c r="C1217" s="667" t="s">
        <v>9</v>
      </c>
      <c r="D1217" s="675"/>
      <c r="E1217" s="494" t="s">
        <v>128</v>
      </c>
      <c r="F1217" s="676">
        <v>100000</v>
      </c>
      <c r="G1217" s="668" t="s">
        <v>129</v>
      </c>
    </row>
    <row r="1218" spans="2:7" hidden="1">
      <c r="B1218" s="674">
        <v>44886</v>
      </c>
      <c r="C1218" s="667" t="s">
        <v>9</v>
      </c>
      <c r="D1218" s="675"/>
      <c r="E1218" s="494" t="s">
        <v>128</v>
      </c>
      <c r="F1218" s="676">
        <v>30000</v>
      </c>
      <c r="G1218" s="668" t="s">
        <v>129</v>
      </c>
    </row>
    <row r="1219" spans="2:7" hidden="1">
      <c r="B1219" s="674">
        <v>44888</v>
      </c>
      <c r="C1219" s="667" t="s">
        <v>9</v>
      </c>
      <c r="D1219" s="675"/>
      <c r="E1219" s="494" t="s">
        <v>128</v>
      </c>
      <c r="F1219" s="676">
        <v>270000</v>
      </c>
      <c r="G1219" s="668" t="s">
        <v>129</v>
      </c>
    </row>
    <row r="1220" spans="2:7" hidden="1">
      <c r="B1220" s="674">
        <v>44889</v>
      </c>
      <c r="C1220" s="667" t="s">
        <v>9</v>
      </c>
      <c r="D1220" s="675"/>
      <c r="E1220" s="494" t="s">
        <v>128</v>
      </c>
      <c r="F1220" s="676">
        <v>20000</v>
      </c>
      <c r="G1220" s="668" t="s">
        <v>129</v>
      </c>
    </row>
    <row r="1221" spans="2:7" hidden="1">
      <c r="B1221" s="674">
        <v>44890</v>
      </c>
      <c r="C1221" s="667" t="s">
        <v>9</v>
      </c>
      <c r="D1221" s="675"/>
      <c r="E1221" s="494" t="s">
        <v>128</v>
      </c>
      <c r="F1221" s="676">
        <v>10000</v>
      </c>
      <c r="G1221" s="668" t="s">
        <v>129</v>
      </c>
    </row>
    <row r="1222" spans="2:7" hidden="1">
      <c r="B1222" s="674">
        <v>44890</v>
      </c>
      <c r="C1222" s="667" t="s">
        <v>9</v>
      </c>
      <c r="D1222" s="675"/>
      <c r="E1222" s="494" t="s">
        <v>128</v>
      </c>
      <c r="F1222" s="676">
        <v>10000</v>
      </c>
      <c r="G1222" s="668" t="s">
        <v>129</v>
      </c>
    </row>
    <row r="1223" spans="2:7" hidden="1">
      <c r="B1223" s="674">
        <v>44891</v>
      </c>
      <c r="C1223" s="667" t="s">
        <v>9</v>
      </c>
      <c r="D1223" s="675"/>
      <c r="E1223" s="494" t="s">
        <v>128</v>
      </c>
      <c r="F1223" s="676">
        <v>10000</v>
      </c>
      <c r="G1223" s="668" t="s">
        <v>129</v>
      </c>
    </row>
    <row r="1224" spans="2:7" hidden="1">
      <c r="B1224" s="674">
        <v>44893</v>
      </c>
      <c r="C1224" s="667" t="s">
        <v>9</v>
      </c>
      <c r="D1224" s="675"/>
      <c r="E1224" s="494" t="s">
        <v>128</v>
      </c>
      <c r="F1224" s="676">
        <v>30000</v>
      </c>
      <c r="G1224" s="668" t="s">
        <v>129</v>
      </c>
    </row>
    <row r="1225" spans="2:7" hidden="1">
      <c r="B1225" s="674">
        <v>44893</v>
      </c>
      <c r="C1225" s="667" t="s">
        <v>9</v>
      </c>
      <c r="D1225" s="675"/>
      <c r="E1225" s="494" t="s">
        <v>128</v>
      </c>
      <c r="F1225" s="676">
        <v>1110000</v>
      </c>
      <c r="G1225" s="668" t="s">
        <v>129</v>
      </c>
    </row>
    <row r="1226" spans="2:7" hidden="1">
      <c r="B1226" s="674">
        <v>44894</v>
      </c>
      <c r="C1226" s="667" t="s">
        <v>9</v>
      </c>
      <c r="D1226" s="675"/>
      <c r="E1226" s="494" t="s">
        <v>128</v>
      </c>
      <c r="F1226" s="676">
        <v>10000</v>
      </c>
      <c r="G1226" s="668" t="s">
        <v>129</v>
      </c>
    </row>
    <row r="1227" spans="2:7" hidden="1">
      <c r="B1227" s="674">
        <v>44894</v>
      </c>
      <c r="C1227" s="667" t="s">
        <v>9</v>
      </c>
      <c r="D1227" s="675"/>
      <c r="E1227" s="494" t="s">
        <v>128</v>
      </c>
      <c r="F1227" s="676">
        <v>10000</v>
      </c>
      <c r="G1227" s="668" t="s">
        <v>129</v>
      </c>
    </row>
    <row r="1228" spans="2:7" hidden="1">
      <c r="B1228" s="674">
        <v>44894</v>
      </c>
      <c r="C1228" s="667" t="s">
        <v>9</v>
      </c>
      <c r="D1228" s="675"/>
      <c r="E1228" s="494" t="s">
        <v>128</v>
      </c>
      <c r="F1228" s="676">
        <v>10000</v>
      </c>
      <c r="G1228" s="668" t="s">
        <v>129</v>
      </c>
    </row>
    <row r="1229" spans="2:7" hidden="1">
      <c r="B1229" s="674">
        <v>44894</v>
      </c>
      <c r="C1229" s="667" t="s">
        <v>9</v>
      </c>
      <c r="D1229" s="675"/>
      <c r="E1229" s="494" t="s">
        <v>128</v>
      </c>
      <c r="F1229" s="676">
        <v>10000</v>
      </c>
      <c r="G1229" s="668" t="s">
        <v>129</v>
      </c>
    </row>
    <row r="1230" spans="2:7" hidden="1">
      <c r="B1230" s="674">
        <v>44894</v>
      </c>
      <c r="C1230" s="667" t="s">
        <v>9</v>
      </c>
      <c r="D1230" s="675"/>
      <c r="E1230" s="494" t="s">
        <v>128</v>
      </c>
      <c r="F1230" s="676">
        <v>10000</v>
      </c>
      <c r="G1230" s="668" t="s">
        <v>129</v>
      </c>
    </row>
    <row r="1231" spans="2:7" hidden="1">
      <c r="B1231" s="674">
        <v>44894</v>
      </c>
      <c r="C1231" s="667" t="s">
        <v>9</v>
      </c>
      <c r="D1231" s="675"/>
      <c r="E1231" s="494" t="s">
        <v>128</v>
      </c>
      <c r="F1231" s="676">
        <v>10000</v>
      </c>
      <c r="G1231" s="668" t="s">
        <v>129</v>
      </c>
    </row>
    <row r="1232" spans="2:7" hidden="1">
      <c r="B1232" s="674">
        <v>44895</v>
      </c>
      <c r="C1232" s="667" t="s">
        <v>9</v>
      </c>
      <c r="D1232" s="675"/>
      <c r="E1232" s="494" t="s">
        <v>128</v>
      </c>
      <c r="F1232" s="676">
        <v>10000</v>
      </c>
      <c r="G1232" s="668" t="s">
        <v>129</v>
      </c>
    </row>
    <row r="1233" spans="2:7" hidden="1">
      <c r="B1233" s="674">
        <v>44895</v>
      </c>
      <c r="C1233" s="667" t="s">
        <v>9</v>
      </c>
      <c r="D1233" s="675"/>
      <c r="E1233" s="494" t="s">
        <v>128</v>
      </c>
      <c r="F1233" s="676">
        <v>100000</v>
      </c>
      <c r="G1233" s="668" t="s">
        <v>129</v>
      </c>
    </row>
    <row r="1234" spans="2:7" hidden="1">
      <c r="B1234" s="674">
        <v>44895</v>
      </c>
      <c r="C1234" s="667" t="s">
        <v>9</v>
      </c>
      <c r="D1234" s="675"/>
      <c r="E1234" s="494" t="s">
        <v>128</v>
      </c>
      <c r="F1234" s="676">
        <v>50000</v>
      </c>
      <c r="G1234" s="668" t="s">
        <v>129</v>
      </c>
    </row>
    <row r="1235" spans="2:7" hidden="1">
      <c r="B1235" s="674">
        <v>44895</v>
      </c>
      <c r="C1235" s="667" t="s">
        <v>9</v>
      </c>
      <c r="D1235" s="675"/>
      <c r="E1235" s="494" t="s">
        <v>128</v>
      </c>
      <c r="F1235" s="676">
        <v>10000</v>
      </c>
      <c r="G1235" s="668" t="s">
        <v>129</v>
      </c>
    </row>
    <row r="1236" spans="2:7" hidden="1">
      <c r="B1236" s="674">
        <v>44895</v>
      </c>
      <c r="C1236" s="667" t="s">
        <v>9</v>
      </c>
      <c r="D1236" s="675"/>
      <c r="E1236" s="494" t="s">
        <v>128</v>
      </c>
      <c r="F1236" s="676">
        <v>80000</v>
      </c>
      <c r="G1236" s="668" t="s">
        <v>129</v>
      </c>
    </row>
    <row r="1237" spans="2:7" hidden="1">
      <c r="B1237" s="674">
        <v>44895</v>
      </c>
      <c r="C1237" s="667" t="s">
        <v>9</v>
      </c>
      <c r="D1237" s="675"/>
      <c r="E1237" s="494" t="s">
        <v>128</v>
      </c>
      <c r="F1237" s="676">
        <v>20000</v>
      </c>
      <c r="G1237" s="668" t="s">
        <v>129</v>
      </c>
    </row>
    <row r="1238" spans="2:7" ht="17.25" hidden="1" thickBot="1">
      <c r="B1238" s="697">
        <v>44895</v>
      </c>
      <c r="C1238" s="699" t="s">
        <v>9</v>
      </c>
      <c r="D1238" s="700"/>
      <c r="E1238" s="563" t="s">
        <v>128</v>
      </c>
      <c r="F1238" s="698">
        <v>20000</v>
      </c>
      <c r="G1238" s="701" t="s">
        <v>129</v>
      </c>
    </row>
    <row r="1239" spans="2:7">
      <c r="B1239" s="671">
        <v>44896</v>
      </c>
      <c r="C1239" s="665" t="s">
        <v>9</v>
      </c>
      <c r="D1239" s="672"/>
      <c r="E1239" s="545" t="s">
        <v>128</v>
      </c>
      <c r="F1239" s="673">
        <v>30000</v>
      </c>
      <c r="G1239" s="666" t="s">
        <v>129</v>
      </c>
    </row>
    <row r="1240" spans="2:7">
      <c r="B1240" s="674">
        <v>44897</v>
      </c>
      <c r="C1240" s="667" t="s">
        <v>9</v>
      </c>
      <c r="D1240" s="675"/>
      <c r="E1240" s="494" t="s">
        <v>128</v>
      </c>
      <c r="F1240" s="676">
        <v>60000</v>
      </c>
      <c r="G1240" s="668" t="s">
        <v>129</v>
      </c>
    </row>
    <row r="1241" spans="2:7">
      <c r="B1241" s="674">
        <v>44897</v>
      </c>
      <c r="C1241" s="667" t="s">
        <v>9</v>
      </c>
      <c r="D1241" s="675"/>
      <c r="E1241" s="494" t="s">
        <v>128</v>
      </c>
      <c r="F1241" s="676">
        <v>10000</v>
      </c>
      <c r="G1241" s="668" t="s">
        <v>129</v>
      </c>
    </row>
    <row r="1242" spans="2:7">
      <c r="B1242" s="674">
        <v>44900</v>
      </c>
      <c r="C1242" s="667" t="s">
        <v>9</v>
      </c>
      <c r="D1242" s="675"/>
      <c r="E1242" s="494" t="s">
        <v>128</v>
      </c>
      <c r="F1242" s="676">
        <v>100000</v>
      </c>
      <c r="G1242" s="668" t="s">
        <v>129</v>
      </c>
    </row>
    <row r="1243" spans="2:7">
      <c r="B1243" s="674">
        <v>44900</v>
      </c>
      <c r="C1243" s="667" t="s">
        <v>9</v>
      </c>
      <c r="D1243" s="675"/>
      <c r="E1243" s="494" t="s">
        <v>128</v>
      </c>
      <c r="F1243" s="676">
        <v>250000</v>
      </c>
      <c r="G1243" s="668" t="s">
        <v>129</v>
      </c>
    </row>
    <row r="1244" spans="2:7">
      <c r="B1244" s="674">
        <v>44900</v>
      </c>
      <c r="C1244" s="667" t="s">
        <v>9</v>
      </c>
      <c r="D1244" s="675"/>
      <c r="E1244" s="494" t="s">
        <v>128</v>
      </c>
      <c r="F1244" s="676">
        <v>50000</v>
      </c>
      <c r="G1244" s="668" t="s">
        <v>129</v>
      </c>
    </row>
    <row r="1245" spans="2:7">
      <c r="B1245" s="674">
        <v>44901</v>
      </c>
      <c r="C1245" s="667" t="s">
        <v>9</v>
      </c>
      <c r="D1245" s="675"/>
      <c r="E1245" s="494" t="s">
        <v>128</v>
      </c>
      <c r="F1245" s="676">
        <v>100000</v>
      </c>
      <c r="G1245" s="668" t="s">
        <v>129</v>
      </c>
    </row>
    <row r="1246" spans="2:7">
      <c r="B1246" s="674">
        <v>44902</v>
      </c>
      <c r="C1246" s="667" t="s">
        <v>9</v>
      </c>
      <c r="D1246" s="675"/>
      <c r="E1246" s="494" t="s">
        <v>128</v>
      </c>
      <c r="F1246" s="676">
        <v>515000</v>
      </c>
      <c r="G1246" s="668" t="s">
        <v>129</v>
      </c>
    </row>
    <row r="1247" spans="2:7">
      <c r="B1247" s="674">
        <v>44904</v>
      </c>
      <c r="C1247" s="667" t="s">
        <v>9</v>
      </c>
      <c r="D1247" s="675"/>
      <c r="E1247" s="494" t="s">
        <v>128</v>
      </c>
      <c r="F1247" s="676">
        <v>40000</v>
      </c>
      <c r="G1247" s="668" t="s">
        <v>129</v>
      </c>
    </row>
    <row r="1248" spans="2:7">
      <c r="B1248" s="674">
        <v>44904</v>
      </c>
      <c r="C1248" s="667" t="s">
        <v>9</v>
      </c>
      <c r="D1248" s="675"/>
      <c r="E1248" s="494" t="s">
        <v>128</v>
      </c>
      <c r="F1248" s="676">
        <v>20000</v>
      </c>
      <c r="G1248" s="668" t="s">
        <v>129</v>
      </c>
    </row>
    <row r="1249" spans="2:7">
      <c r="B1249" s="674">
        <v>44905</v>
      </c>
      <c r="C1249" s="667" t="s">
        <v>9</v>
      </c>
      <c r="D1249" s="675"/>
      <c r="E1249" s="494" t="s">
        <v>128</v>
      </c>
      <c r="F1249" s="676">
        <v>10000</v>
      </c>
      <c r="G1249" s="668" t="s">
        <v>129</v>
      </c>
    </row>
    <row r="1250" spans="2:7">
      <c r="B1250" s="674">
        <v>44905</v>
      </c>
      <c r="C1250" s="667" t="s">
        <v>9</v>
      </c>
      <c r="D1250" s="675"/>
      <c r="E1250" s="494" t="s">
        <v>128</v>
      </c>
      <c r="F1250" s="676">
        <v>10000</v>
      </c>
      <c r="G1250" s="668" t="s">
        <v>129</v>
      </c>
    </row>
    <row r="1251" spans="2:7">
      <c r="B1251" s="674">
        <v>44907</v>
      </c>
      <c r="C1251" s="667" t="s">
        <v>9</v>
      </c>
      <c r="D1251" s="675"/>
      <c r="E1251" s="494" t="s">
        <v>128</v>
      </c>
      <c r="F1251" s="676">
        <v>50000</v>
      </c>
      <c r="G1251" s="668" t="s">
        <v>129</v>
      </c>
    </row>
    <row r="1252" spans="2:7">
      <c r="B1252" s="674">
        <v>44907</v>
      </c>
      <c r="C1252" s="667" t="s">
        <v>9</v>
      </c>
      <c r="D1252" s="675"/>
      <c r="E1252" s="494" t="s">
        <v>128</v>
      </c>
      <c r="F1252" s="676">
        <v>30000</v>
      </c>
      <c r="G1252" s="668" t="s">
        <v>129</v>
      </c>
    </row>
    <row r="1253" spans="2:7">
      <c r="B1253" s="674">
        <v>44907</v>
      </c>
      <c r="C1253" s="667" t="s">
        <v>9</v>
      </c>
      <c r="D1253" s="675"/>
      <c r="E1253" s="494" t="s">
        <v>128</v>
      </c>
      <c r="F1253" s="676">
        <v>10000</v>
      </c>
      <c r="G1253" s="668" t="s">
        <v>129</v>
      </c>
    </row>
    <row r="1254" spans="2:7">
      <c r="B1254" s="674">
        <v>44907</v>
      </c>
      <c r="C1254" s="667" t="s">
        <v>9</v>
      </c>
      <c r="D1254" s="675"/>
      <c r="E1254" s="494" t="s">
        <v>128</v>
      </c>
      <c r="F1254" s="676">
        <v>10000</v>
      </c>
      <c r="G1254" s="668" t="s">
        <v>129</v>
      </c>
    </row>
    <row r="1255" spans="2:7">
      <c r="B1255" s="674">
        <v>44908</v>
      </c>
      <c r="C1255" s="667" t="s">
        <v>9</v>
      </c>
      <c r="D1255" s="675"/>
      <c r="E1255" s="494" t="s">
        <v>128</v>
      </c>
      <c r="F1255" s="676">
        <v>10000</v>
      </c>
      <c r="G1255" s="668" t="s">
        <v>129</v>
      </c>
    </row>
    <row r="1256" spans="2:7">
      <c r="B1256" s="674">
        <v>44909</v>
      </c>
      <c r="C1256" s="667" t="s">
        <v>9</v>
      </c>
      <c r="D1256" s="675"/>
      <c r="E1256" s="494" t="s">
        <v>128</v>
      </c>
      <c r="F1256" s="676">
        <v>10000</v>
      </c>
      <c r="G1256" s="668" t="s">
        <v>129</v>
      </c>
    </row>
    <row r="1257" spans="2:7">
      <c r="B1257" s="674">
        <v>44909</v>
      </c>
      <c r="C1257" s="667" t="s">
        <v>9</v>
      </c>
      <c r="D1257" s="675"/>
      <c r="E1257" s="494" t="s">
        <v>128</v>
      </c>
      <c r="F1257" s="676">
        <v>80000</v>
      </c>
      <c r="G1257" s="668" t="s">
        <v>129</v>
      </c>
    </row>
    <row r="1258" spans="2:7">
      <c r="B1258" s="674">
        <v>44912</v>
      </c>
      <c r="C1258" s="667" t="s">
        <v>9</v>
      </c>
      <c r="D1258" s="675"/>
      <c r="E1258" s="494" t="s">
        <v>128</v>
      </c>
      <c r="F1258" s="676">
        <v>4912</v>
      </c>
      <c r="G1258" s="668" t="s">
        <v>129</v>
      </c>
    </row>
    <row r="1259" spans="2:7">
      <c r="B1259" s="674">
        <v>44914</v>
      </c>
      <c r="C1259" s="667" t="s">
        <v>9</v>
      </c>
      <c r="D1259" s="675"/>
      <c r="E1259" s="494" t="s">
        <v>128</v>
      </c>
      <c r="F1259" s="676">
        <v>1265000</v>
      </c>
      <c r="G1259" s="668" t="s">
        <v>129</v>
      </c>
    </row>
    <row r="1260" spans="2:7">
      <c r="B1260" s="674">
        <v>44914</v>
      </c>
      <c r="C1260" s="667" t="s">
        <v>9</v>
      </c>
      <c r="D1260" s="675"/>
      <c r="E1260" s="494" t="s">
        <v>128</v>
      </c>
      <c r="F1260" s="676">
        <v>50000</v>
      </c>
      <c r="G1260" s="668" t="s">
        <v>129</v>
      </c>
    </row>
    <row r="1261" spans="2:7">
      <c r="B1261" s="674">
        <v>44915</v>
      </c>
      <c r="C1261" s="667" t="s">
        <v>9</v>
      </c>
      <c r="D1261" s="675"/>
      <c r="E1261" s="494" t="s">
        <v>128</v>
      </c>
      <c r="F1261" s="676">
        <v>20000</v>
      </c>
      <c r="G1261" s="668" t="s">
        <v>129</v>
      </c>
    </row>
    <row r="1262" spans="2:7">
      <c r="B1262" s="674">
        <v>44915</v>
      </c>
      <c r="C1262" s="667" t="s">
        <v>9</v>
      </c>
      <c r="D1262" s="675"/>
      <c r="E1262" s="494" t="s">
        <v>128</v>
      </c>
      <c r="F1262" s="676">
        <v>20000</v>
      </c>
      <c r="G1262" s="668" t="s">
        <v>129</v>
      </c>
    </row>
    <row r="1263" spans="2:7">
      <c r="B1263" s="674">
        <v>44916</v>
      </c>
      <c r="C1263" s="667" t="s">
        <v>9</v>
      </c>
      <c r="D1263" s="675"/>
      <c r="E1263" s="494" t="s">
        <v>128</v>
      </c>
      <c r="F1263" s="676">
        <v>100000</v>
      </c>
      <c r="G1263" s="668" t="s">
        <v>129</v>
      </c>
    </row>
    <row r="1264" spans="2:7">
      <c r="B1264" s="674">
        <v>44916</v>
      </c>
      <c r="C1264" s="667" t="s">
        <v>9</v>
      </c>
      <c r="D1264" s="675"/>
      <c r="E1264" s="494" t="s">
        <v>128</v>
      </c>
      <c r="F1264" s="676">
        <v>30000</v>
      </c>
      <c r="G1264" s="668" t="s">
        <v>129</v>
      </c>
    </row>
    <row r="1265" spans="2:7">
      <c r="B1265" s="674">
        <v>44917</v>
      </c>
      <c r="C1265" s="667" t="s">
        <v>9</v>
      </c>
      <c r="D1265" s="675"/>
      <c r="E1265" s="494" t="s">
        <v>128</v>
      </c>
      <c r="F1265" s="676">
        <v>200000</v>
      </c>
      <c r="G1265" s="668" t="s">
        <v>129</v>
      </c>
    </row>
    <row r="1266" spans="2:7">
      <c r="B1266" s="674">
        <v>44918</v>
      </c>
      <c r="C1266" s="667" t="s">
        <v>9</v>
      </c>
      <c r="D1266" s="675"/>
      <c r="E1266" s="494" t="s">
        <v>128</v>
      </c>
      <c r="F1266" s="676">
        <v>70000</v>
      </c>
      <c r="G1266" s="668" t="s">
        <v>129</v>
      </c>
    </row>
    <row r="1267" spans="2:7">
      <c r="B1267" s="674">
        <v>44919</v>
      </c>
      <c r="C1267" s="667" t="s">
        <v>9</v>
      </c>
      <c r="D1267" s="675"/>
      <c r="E1267" s="494" t="s">
        <v>128</v>
      </c>
      <c r="F1267" s="676">
        <v>30000</v>
      </c>
      <c r="G1267" s="668" t="s">
        <v>129</v>
      </c>
    </row>
    <row r="1268" spans="2:7">
      <c r="B1268" s="674">
        <v>44919</v>
      </c>
      <c r="C1268" s="667" t="s">
        <v>9</v>
      </c>
      <c r="D1268" s="675"/>
      <c r="E1268" s="494" t="s">
        <v>128</v>
      </c>
      <c r="F1268" s="676">
        <v>100000</v>
      </c>
      <c r="G1268" s="668" t="s">
        <v>129</v>
      </c>
    </row>
    <row r="1269" spans="2:7">
      <c r="B1269" s="674">
        <v>44920</v>
      </c>
      <c r="C1269" s="667" t="s">
        <v>9</v>
      </c>
      <c r="D1269" s="675"/>
      <c r="E1269" s="494" t="s">
        <v>128</v>
      </c>
      <c r="F1269" s="676">
        <v>4867</v>
      </c>
      <c r="G1269" s="668" t="s">
        <v>129</v>
      </c>
    </row>
    <row r="1270" spans="2:7">
      <c r="B1270" s="674">
        <v>44921</v>
      </c>
      <c r="C1270" s="667" t="s">
        <v>9</v>
      </c>
      <c r="D1270" s="675"/>
      <c r="E1270" s="494" t="s">
        <v>128</v>
      </c>
      <c r="F1270" s="676">
        <v>30000</v>
      </c>
      <c r="G1270" s="668" t="s">
        <v>129</v>
      </c>
    </row>
    <row r="1271" spans="2:7">
      <c r="B1271" s="674">
        <v>44921</v>
      </c>
      <c r="C1271" s="667" t="s">
        <v>9</v>
      </c>
      <c r="D1271" s="675"/>
      <c r="E1271" s="494" t="s">
        <v>128</v>
      </c>
      <c r="F1271" s="676">
        <v>20000</v>
      </c>
      <c r="G1271" s="668" t="s">
        <v>129</v>
      </c>
    </row>
    <row r="1272" spans="2:7">
      <c r="B1272" s="674">
        <v>44921</v>
      </c>
      <c r="C1272" s="667" t="s">
        <v>9</v>
      </c>
      <c r="D1272" s="675"/>
      <c r="E1272" s="494" t="s">
        <v>128</v>
      </c>
      <c r="F1272" s="676">
        <v>10000</v>
      </c>
      <c r="G1272" s="668" t="s">
        <v>129</v>
      </c>
    </row>
    <row r="1273" spans="2:7">
      <c r="B1273" s="674">
        <v>44921</v>
      </c>
      <c r="C1273" s="667" t="s">
        <v>9</v>
      </c>
      <c r="D1273" s="675"/>
      <c r="E1273" s="494" t="s">
        <v>128</v>
      </c>
      <c r="F1273" s="676">
        <v>10000</v>
      </c>
      <c r="G1273" s="668" t="s">
        <v>129</v>
      </c>
    </row>
    <row r="1274" spans="2:7">
      <c r="B1274" s="674">
        <v>44921</v>
      </c>
      <c r="C1274" s="667" t="s">
        <v>9</v>
      </c>
      <c r="D1274" s="675"/>
      <c r="E1274" s="494" t="s">
        <v>128</v>
      </c>
      <c r="F1274" s="676">
        <v>10000</v>
      </c>
      <c r="G1274" s="668" t="s">
        <v>129</v>
      </c>
    </row>
    <row r="1275" spans="2:7">
      <c r="B1275" s="674">
        <v>44921</v>
      </c>
      <c r="C1275" s="667" t="s">
        <v>9</v>
      </c>
      <c r="D1275" s="675"/>
      <c r="E1275" s="494" t="s">
        <v>128</v>
      </c>
      <c r="F1275" s="676">
        <v>10000</v>
      </c>
      <c r="G1275" s="668" t="s">
        <v>129</v>
      </c>
    </row>
    <row r="1276" spans="2:7">
      <c r="B1276" s="674">
        <v>44921</v>
      </c>
      <c r="C1276" s="667" t="s">
        <v>9</v>
      </c>
      <c r="D1276" s="675"/>
      <c r="E1276" s="494" t="s">
        <v>128</v>
      </c>
      <c r="F1276" s="676">
        <v>10000</v>
      </c>
      <c r="G1276" s="668" t="s">
        <v>129</v>
      </c>
    </row>
    <row r="1277" spans="2:7">
      <c r="B1277" s="674">
        <v>44923</v>
      </c>
      <c r="C1277" s="667" t="s">
        <v>9</v>
      </c>
      <c r="D1277" s="675"/>
      <c r="E1277" s="494" t="s">
        <v>128</v>
      </c>
      <c r="F1277" s="676">
        <v>30000</v>
      </c>
      <c r="G1277" s="668" t="s">
        <v>129</v>
      </c>
    </row>
    <row r="1278" spans="2:7">
      <c r="B1278" s="674">
        <v>44923</v>
      </c>
      <c r="C1278" s="667" t="s">
        <v>9</v>
      </c>
      <c r="D1278" s="675"/>
      <c r="E1278" s="494" t="s">
        <v>128</v>
      </c>
      <c r="F1278" s="676">
        <v>1130000</v>
      </c>
      <c r="G1278" s="668" t="s">
        <v>129</v>
      </c>
    </row>
    <row r="1279" spans="2:7">
      <c r="B1279" s="674">
        <v>44923</v>
      </c>
      <c r="C1279" s="667" t="s">
        <v>9</v>
      </c>
      <c r="D1279" s="675"/>
      <c r="E1279" s="494" t="s">
        <v>128</v>
      </c>
      <c r="F1279" s="676">
        <v>10000</v>
      </c>
      <c r="G1279" s="668" t="s">
        <v>129</v>
      </c>
    </row>
    <row r="1280" spans="2:7">
      <c r="B1280" s="674">
        <v>44923</v>
      </c>
      <c r="C1280" s="667" t="s">
        <v>9</v>
      </c>
      <c r="D1280" s="675"/>
      <c r="E1280" s="494" t="s">
        <v>128</v>
      </c>
      <c r="F1280" s="676">
        <v>500000</v>
      </c>
      <c r="G1280" s="668" t="s">
        <v>129</v>
      </c>
    </row>
    <row r="1281" spans="2:7">
      <c r="B1281" s="674">
        <v>44924</v>
      </c>
      <c r="C1281" s="667" t="s">
        <v>9</v>
      </c>
      <c r="D1281" s="675"/>
      <c r="E1281" s="494" t="s">
        <v>128</v>
      </c>
      <c r="F1281" s="676">
        <v>10000</v>
      </c>
      <c r="G1281" s="668" t="s">
        <v>129</v>
      </c>
    </row>
    <row r="1282" spans="2:7">
      <c r="B1282" s="674">
        <v>44924</v>
      </c>
      <c r="C1282" s="667" t="s">
        <v>9</v>
      </c>
      <c r="D1282" s="675"/>
      <c r="E1282" s="494" t="s">
        <v>128</v>
      </c>
      <c r="F1282" s="676">
        <v>20000</v>
      </c>
      <c r="G1282" s="668" t="s">
        <v>129</v>
      </c>
    </row>
    <row r="1283" spans="2:7">
      <c r="B1283" s="674">
        <v>44925</v>
      </c>
      <c r="C1283" s="667" t="s">
        <v>9</v>
      </c>
      <c r="D1283" s="675"/>
      <c r="E1283" s="494" t="s">
        <v>128</v>
      </c>
      <c r="F1283" s="676">
        <v>100000</v>
      </c>
      <c r="G1283" s="668" t="s">
        <v>129</v>
      </c>
    </row>
    <row r="1284" spans="2:7">
      <c r="B1284" s="674">
        <v>44925</v>
      </c>
      <c r="C1284" s="667" t="s">
        <v>9</v>
      </c>
      <c r="D1284" s="675"/>
      <c r="E1284" s="494" t="s">
        <v>128</v>
      </c>
      <c r="F1284" s="676">
        <v>40000</v>
      </c>
      <c r="G1284" s="668" t="s">
        <v>129</v>
      </c>
    </row>
    <row r="1285" spans="2:7">
      <c r="B1285" s="674">
        <v>44925</v>
      </c>
      <c r="C1285" s="667" t="s">
        <v>9</v>
      </c>
      <c r="D1285" s="675"/>
      <c r="E1285" s="494" t="s">
        <v>128</v>
      </c>
      <c r="F1285" s="676">
        <v>20000</v>
      </c>
      <c r="G1285" s="668" t="s">
        <v>129</v>
      </c>
    </row>
    <row r="1286" spans="2:7" ht="17.25" thickBot="1">
      <c r="B1286" s="677">
        <v>44926</v>
      </c>
      <c r="C1286" s="669" t="s">
        <v>9</v>
      </c>
      <c r="D1286" s="678"/>
      <c r="E1286" s="670" t="s">
        <v>128</v>
      </c>
      <c r="F1286" s="679">
        <v>200000</v>
      </c>
      <c r="G1286" s="380" t="s">
        <v>129</v>
      </c>
    </row>
  </sheetData>
  <mergeCells count="2">
    <mergeCell ref="B1:G1"/>
    <mergeCell ref="B2:G2"/>
  </mergeCells>
  <phoneticPr fontId="3" type="noConversion"/>
  <conditionalFormatting sqref="B372:B376">
    <cfRule type="timePeriod" dxfId="5" priority="4" timePeriod="lastWeek">
      <formula>AND(TODAY()-ROUNDDOWN(B372,0)&gt;=(WEEKDAY(TODAY())),TODAY()-ROUNDDOWN(B372,0)&lt;(WEEKDAY(TODAY())+7))</formula>
    </cfRule>
  </conditionalFormatting>
  <conditionalFormatting sqref="B373">
    <cfRule type="timePeriod" dxfId="4" priority="3" timePeriod="lastWeek">
      <formula>AND(TODAY()-ROUNDDOWN(B373,0)&gt;=(WEEKDAY(TODAY())),TODAY()-ROUNDDOWN(B373,0)&lt;(WEEKDAY(TODAY())+7))</formula>
    </cfRule>
  </conditionalFormatting>
  <conditionalFormatting sqref="B377:B382">
    <cfRule type="timePeriod" dxfId="3" priority="1" timePeriod="lastWeek">
      <formula>AND(TODAY()-ROUNDDOWN(B377,0)&gt;=(WEEKDAY(TODAY())),TODAY()-ROUNDDOWN(B377,0)&lt;(WEEKDAY(TODAY())+7))</formula>
    </cfRule>
  </conditionalFormatting>
  <printOptions horizontalCentered="1"/>
  <pageMargins left="0.51181102362204722" right="0.51181102362204722" top="0.31496062992125984" bottom="0.70866141732283472" header="0.31496062992125984" footer="0.31496062992125984"/>
  <pageSetup paperSize="9" scale="8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1"/>
  <sheetViews>
    <sheetView zoomScale="115" zoomScaleNormal="115" zoomScaleSheetLayoutView="100" workbookViewId="0">
      <selection activeCell="B159" sqref="B159:F161"/>
    </sheetView>
  </sheetViews>
  <sheetFormatPr defaultRowHeight="16.5"/>
  <cols>
    <col min="1" max="1" width="9" style="353"/>
    <col min="2" max="2" width="14.75" style="52" customWidth="1"/>
    <col min="3" max="3" width="18.375" style="52" customWidth="1"/>
    <col min="4" max="4" width="16" style="54" customWidth="1"/>
    <col min="5" max="5" width="16" style="52" customWidth="1"/>
    <col min="6" max="6" width="22.75" customWidth="1"/>
    <col min="7" max="7" width="12.5" bestFit="1" customWidth="1"/>
    <col min="8" max="8" width="11.5" style="54" bestFit="1" customWidth="1"/>
    <col min="9" max="9" width="11.875" bestFit="1" customWidth="1"/>
    <col min="10" max="10" width="14.5" style="54" customWidth="1"/>
    <col min="11" max="11" width="17.625" customWidth="1"/>
  </cols>
  <sheetData>
    <row r="1" spans="1:12" ht="36.75" customHeight="1">
      <c r="B1" s="896" t="s">
        <v>69</v>
      </c>
      <c r="C1" s="896"/>
      <c r="D1" s="896"/>
      <c r="E1" s="896"/>
      <c r="F1" s="896"/>
      <c r="G1" s="20"/>
      <c r="H1" s="20"/>
      <c r="I1" s="55"/>
      <c r="J1" s="20"/>
      <c r="K1" s="20"/>
      <c r="L1" s="20"/>
    </row>
    <row r="2" spans="1:12" ht="22.5" customHeight="1" thickBot="1">
      <c r="B2" s="894" t="s">
        <v>122</v>
      </c>
      <c r="C2" s="895"/>
      <c r="D2" s="895"/>
      <c r="E2" s="895"/>
      <c r="F2" s="895"/>
      <c r="H2"/>
      <c r="J2"/>
    </row>
    <row r="3" spans="1:12" ht="18" customHeight="1" thickBot="1">
      <c r="B3" s="37" t="s">
        <v>76</v>
      </c>
      <c r="C3" s="38" t="s">
        <v>77</v>
      </c>
      <c r="D3" s="125" t="s">
        <v>74</v>
      </c>
      <c r="E3" s="38" t="s">
        <v>78</v>
      </c>
      <c r="F3" s="39" t="s">
        <v>75</v>
      </c>
      <c r="H3"/>
      <c r="J3"/>
    </row>
    <row r="4" spans="1:12" s="226" customFormat="1" hidden="1">
      <c r="A4" s="353"/>
      <c r="B4" s="299">
        <v>43836</v>
      </c>
      <c r="C4" s="302" t="s">
        <v>162</v>
      </c>
      <c r="D4" s="303">
        <v>55000</v>
      </c>
      <c r="E4" s="302" t="s">
        <v>163</v>
      </c>
      <c r="F4" s="304" t="s">
        <v>164</v>
      </c>
      <c r="H4" s="54"/>
      <c r="J4" s="54"/>
    </row>
    <row r="5" spans="1:12" s="226" customFormat="1" ht="17.25" hidden="1" thickBot="1">
      <c r="A5" s="353"/>
      <c r="B5" s="267">
        <v>43861</v>
      </c>
      <c r="C5" s="298" t="s">
        <v>131</v>
      </c>
      <c r="D5" s="283">
        <v>51700</v>
      </c>
      <c r="E5" s="298" t="s">
        <v>79</v>
      </c>
      <c r="F5" s="271" t="s">
        <v>129</v>
      </c>
      <c r="H5" s="54"/>
      <c r="J5" s="54"/>
    </row>
    <row r="6" spans="1:12" s="226" customFormat="1" hidden="1">
      <c r="A6" s="353"/>
      <c r="B6" s="299">
        <v>43866</v>
      </c>
      <c r="C6" s="302" t="s">
        <v>176</v>
      </c>
      <c r="D6" s="303">
        <v>55000</v>
      </c>
      <c r="E6" s="302" t="s">
        <v>177</v>
      </c>
      <c r="F6" s="304" t="s">
        <v>178</v>
      </c>
      <c r="H6" s="54"/>
      <c r="J6" s="54"/>
    </row>
    <row r="7" spans="1:12" s="226" customFormat="1" hidden="1">
      <c r="A7" s="353"/>
      <c r="B7" s="266">
        <v>43867</v>
      </c>
      <c r="C7" s="297" t="s">
        <v>179</v>
      </c>
      <c r="D7" s="282">
        <v>4784000</v>
      </c>
      <c r="E7" s="297" t="s">
        <v>182</v>
      </c>
      <c r="F7" s="259" t="s">
        <v>178</v>
      </c>
      <c r="H7" s="54"/>
      <c r="J7" s="54"/>
    </row>
    <row r="8" spans="1:12" s="226" customFormat="1" hidden="1">
      <c r="A8" s="353"/>
      <c r="B8" s="266">
        <v>43868</v>
      </c>
      <c r="C8" s="297" t="s">
        <v>181</v>
      </c>
      <c r="D8" s="282">
        <v>891000</v>
      </c>
      <c r="E8" s="297" t="s">
        <v>180</v>
      </c>
      <c r="F8" s="259" t="s">
        <v>178</v>
      </c>
      <c r="H8" s="54"/>
      <c r="J8" s="54"/>
    </row>
    <row r="9" spans="1:12" s="226" customFormat="1" hidden="1">
      <c r="A9" s="353"/>
      <c r="B9" s="266">
        <v>43876</v>
      </c>
      <c r="C9" s="297" t="s">
        <v>181</v>
      </c>
      <c r="D9" s="282">
        <v>150000</v>
      </c>
      <c r="E9" s="297" t="s">
        <v>182</v>
      </c>
      <c r="F9" s="259" t="s">
        <v>178</v>
      </c>
      <c r="H9" s="54"/>
      <c r="J9" s="54"/>
    </row>
    <row r="10" spans="1:12" s="226" customFormat="1" hidden="1">
      <c r="A10" s="353"/>
      <c r="B10" s="266">
        <v>43876</v>
      </c>
      <c r="C10" s="297" t="s">
        <v>181</v>
      </c>
      <c r="D10" s="282">
        <v>300000</v>
      </c>
      <c r="E10" s="297" t="s">
        <v>182</v>
      </c>
      <c r="F10" s="259" t="s">
        <v>178</v>
      </c>
      <c r="H10" s="54"/>
      <c r="J10" s="54"/>
    </row>
    <row r="11" spans="1:12" s="226" customFormat="1" hidden="1">
      <c r="A11" s="353"/>
      <c r="B11" s="266">
        <v>43876</v>
      </c>
      <c r="C11" s="312" t="s">
        <v>181</v>
      </c>
      <c r="D11" s="282">
        <v>360000</v>
      </c>
      <c r="E11" s="312" t="s">
        <v>182</v>
      </c>
      <c r="F11" s="259" t="s">
        <v>178</v>
      </c>
      <c r="H11" s="54"/>
      <c r="J11" s="54"/>
    </row>
    <row r="12" spans="1:12" s="226" customFormat="1" hidden="1">
      <c r="A12" s="353"/>
      <c r="B12" s="266">
        <v>43876</v>
      </c>
      <c r="C12" s="312" t="s">
        <v>20</v>
      </c>
      <c r="D12" s="282">
        <v>150000</v>
      </c>
      <c r="E12" s="312" t="s">
        <v>58</v>
      </c>
      <c r="F12" s="259" t="s">
        <v>129</v>
      </c>
      <c r="H12" s="54"/>
      <c r="J12" s="54"/>
    </row>
    <row r="13" spans="1:12" s="226" customFormat="1" hidden="1">
      <c r="A13" s="353"/>
      <c r="B13" s="266">
        <v>43876</v>
      </c>
      <c r="C13" s="312" t="s">
        <v>20</v>
      </c>
      <c r="D13" s="282">
        <v>300000</v>
      </c>
      <c r="E13" s="312" t="s">
        <v>58</v>
      </c>
      <c r="F13" s="259" t="s">
        <v>129</v>
      </c>
      <c r="H13" s="54"/>
      <c r="J13" s="54"/>
    </row>
    <row r="14" spans="1:12" s="226" customFormat="1" ht="17.25" hidden="1" thickBot="1">
      <c r="A14" s="353"/>
      <c r="B14" s="267">
        <v>43876</v>
      </c>
      <c r="C14" s="313" t="s">
        <v>20</v>
      </c>
      <c r="D14" s="283">
        <v>360000</v>
      </c>
      <c r="E14" s="313" t="s">
        <v>58</v>
      </c>
      <c r="F14" s="271" t="s">
        <v>129</v>
      </c>
      <c r="H14" s="54"/>
      <c r="J14" s="54"/>
    </row>
    <row r="15" spans="1:12" hidden="1">
      <c r="B15" s="326">
        <v>43895</v>
      </c>
      <c r="C15" s="302" t="s">
        <v>131</v>
      </c>
      <c r="D15" s="303">
        <v>55000</v>
      </c>
      <c r="E15" s="302" t="s">
        <v>79</v>
      </c>
      <c r="F15" s="304" t="s">
        <v>129</v>
      </c>
    </row>
    <row r="16" spans="1:12" hidden="1">
      <c r="B16" s="266">
        <v>43906</v>
      </c>
      <c r="C16" s="317" t="s">
        <v>20</v>
      </c>
      <c r="D16" s="282">
        <v>594260</v>
      </c>
      <c r="E16" s="317" t="s">
        <v>58</v>
      </c>
      <c r="F16" s="259" t="s">
        <v>129</v>
      </c>
    </row>
    <row r="17" spans="1:10" ht="17.25" hidden="1" thickBot="1">
      <c r="B17" s="327">
        <v>43921</v>
      </c>
      <c r="C17" s="318" t="s">
        <v>20</v>
      </c>
      <c r="D17" s="323">
        <v>5018430</v>
      </c>
      <c r="E17" s="318" t="s">
        <v>58</v>
      </c>
      <c r="F17" s="271" t="s">
        <v>129</v>
      </c>
    </row>
    <row r="18" spans="1:10" s="226" customFormat="1" hidden="1">
      <c r="A18" s="353"/>
      <c r="B18" s="332">
        <v>43923</v>
      </c>
      <c r="C18" s="329" t="s">
        <v>189</v>
      </c>
      <c r="D18" s="333">
        <v>767000</v>
      </c>
      <c r="E18" s="329" t="s">
        <v>190</v>
      </c>
      <c r="F18" s="270" t="s">
        <v>129</v>
      </c>
      <c r="H18" s="54"/>
      <c r="J18" s="54"/>
    </row>
    <row r="19" spans="1:10" ht="17.25" hidden="1" thickBot="1">
      <c r="B19" s="267">
        <v>43927</v>
      </c>
      <c r="C19" s="335" t="s">
        <v>131</v>
      </c>
      <c r="D19" s="283">
        <v>55000</v>
      </c>
      <c r="E19" s="335" t="s">
        <v>79</v>
      </c>
      <c r="F19" s="271" t="s">
        <v>129</v>
      </c>
    </row>
    <row r="20" spans="1:10" hidden="1">
      <c r="B20" s="299">
        <v>43955</v>
      </c>
      <c r="C20" s="302" t="s">
        <v>20</v>
      </c>
      <c r="D20" s="345">
        <v>2408000</v>
      </c>
      <c r="E20" s="249" t="s">
        <v>58</v>
      </c>
      <c r="F20" s="342" t="s">
        <v>194</v>
      </c>
    </row>
    <row r="21" spans="1:10" s="226" customFormat="1" hidden="1">
      <c r="A21" s="353"/>
      <c r="B21" s="266">
        <v>43957</v>
      </c>
      <c r="C21" s="334" t="s">
        <v>196</v>
      </c>
      <c r="D21" s="336">
        <v>3000000</v>
      </c>
      <c r="E21" s="334" t="s">
        <v>197</v>
      </c>
      <c r="F21" s="344" t="s">
        <v>194</v>
      </c>
      <c r="H21" s="54"/>
      <c r="J21" s="54"/>
    </row>
    <row r="22" spans="1:10" hidden="1">
      <c r="B22" s="391">
        <v>43957</v>
      </c>
      <c r="C22" s="334" t="s">
        <v>20</v>
      </c>
      <c r="D22" s="336">
        <v>3165000</v>
      </c>
      <c r="E22" s="334" t="s">
        <v>58</v>
      </c>
      <c r="F22" s="343" t="s">
        <v>194</v>
      </c>
    </row>
    <row r="23" spans="1:10" hidden="1">
      <c r="B23" s="266">
        <v>43957</v>
      </c>
      <c r="C23" s="334" t="s">
        <v>131</v>
      </c>
      <c r="D23" s="282">
        <v>55000</v>
      </c>
      <c r="E23" s="334" t="s">
        <v>198</v>
      </c>
      <c r="F23" s="343" t="s">
        <v>194</v>
      </c>
    </row>
    <row r="24" spans="1:10" hidden="1">
      <c r="B24" s="266">
        <v>43960</v>
      </c>
      <c r="C24" s="334" t="s">
        <v>196</v>
      </c>
      <c r="D24" s="282">
        <v>1916000</v>
      </c>
      <c r="E24" s="334" t="s">
        <v>201</v>
      </c>
      <c r="F24" s="343" t="s">
        <v>194</v>
      </c>
    </row>
    <row r="25" spans="1:10" hidden="1">
      <c r="B25" s="266">
        <v>43971</v>
      </c>
      <c r="C25" s="334" t="s">
        <v>200</v>
      </c>
      <c r="D25" s="282">
        <v>165000</v>
      </c>
      <c r="E25" s="334" t="s">
        <v>199</v>
      </c>
      <c r="F25" s="343" t="s">
        <v>194</v>
      </c>
    </row>
    <row r="26" spans="1:10" ht="17.25" hidden="1" thickBot="1">
      <c r="B26" s="267">
        <v>43980</v>
      </c>
      <c r="C26" s="335" t="s">
        <v>195</v>
      </c>
      <c r="D26" s="283">
        <v>49940</v>
      </c>
      <c r="E26" s="335" t="s">
        <v>198</v>
      </c>
      <c r="F26" s="346" t="s">
        <v>194</v>
      </c>
    </row>
    <row r="27" spans="1:10" hidden="1">
      <c r="B27" s="266">
        <v>43987</v>
      </c>
      <c r="C27" s="376" t="s">
        <v>131</v>
      </c>
      <c r="D27" s="282">
        <v>55000</v>
      </c>
      <c r="E27" s="376" t="s">
        <v>198</v>
      </c>
      <c r="F27" s="343" t="s">
        <v>194</v>
      </c>
    </row>
    <row r="28" spans="1:10" hidden="1">
      <c r="B28" s="266">
        <v>44004</v>
      </c>
      <c r="C28" s="376" t="s">
        <v>200</v>
      </c>
      <c r="D28" s="282">
        <v>165000</v>
      </c>
      <c r="E28" s="376" t="s">
        <v>199</v>
      </c>
      <c r="F28" s="343" t="s">
        <v>194</v>
      </c>
    </row>
    <row r="29" spans="1:10" hidden="1">
      <c r="B29" s="216">
        <v>44010</v>
      </c>
      <c r="C29" s="215" t="s">
        <v>187</v>
      </c>
      <c r="D29" s="282">
        <v>1670</v>
      </c>
      <c r="E29" s="376" t="s">
        <v>198</v>
      </c>
      <c r="F29" s="343" t="s">
        <v>194</v>
      </c>
    </row>
    <row r="30" spans="1:10" hidden="1">
      <c r="B30" s="216">
        <v>44010</v>
      </c>
      <c r="C30" s="215" t="s">
        <v>187</v>
      </c>
      <c r="D30" s="282">
        <v>160</v>
      </c>
      <c r="E30" s="376" t="s">
        <v>198</v>
      </c>
      <c r="F30" s="343" t="s">
        <v>194</v>
      </c>
    </row>
    <row r="31" spans="1:10" ht="17.25" hidden="1" thickBot="1">
      <c r="B31" s="27">
        <v>44012</v>
      </c>
      <c r="C31" s="153" t="s">
        <v>187</v>
      </c>
      <c r="D31" s="283">
        <v>51920</v>
      </c>
      <c r="E31" s="377" t="s">
        <v>198</v>
      </c>
      <c r="F31" s="346" t="s">
        <v>194</v>
      </c>
    </row>
    <row r="32" spans="1:10" hidden="1">
      <c r="B32" s="403">
        <v>44013</v>
      </c>
      <c r="C32" s="404" t="s">
        <v>20</v>
      </c>
      <c r="D32" s="405">
        <v>5119400</v>
      </c>
      <c r="E32" s="406" t="s">
        <v>58</v>
      </c>
      <c r="F32" s="407" t="s">
        <v>194</v>
      </c>
    </row>
    <row r="33" spans="2:6" hidden="1">
      <c r="B33" s="403">
        <v>44013</v>
      </c>
      <c r="C33" s="408" t="s">
        <v>20</v>
      </c>
      <c r="D33" s="405">
        <v>943000</v>
      </c>
      <c r="E33" s="406" t="s">
        <v>58</v>
      </c>
      <c r="F33" s="407" t="s">
        <v>194</v>
      </c>
    </row>
    <row r="34" spans="2:6" hidden="1">
      <c r="B34" s="403">
        <v>44018</v>
      </c>
      <c r="C34" s="409" t="s">
        <v>187</v>
      </c>
      <c r="D34" s="405">
        <v>55000</v>
      </c>
      <c r="E34" s="408" t="s">
        <v>198</v>
      </c>
      <c r="F34" s="407" t="s">
        <v>194</v>
      </c>
    </row>
    <row r="35" spans="2:6" hidden="1">
      <c r="B35" s="403">
        <v>44020</v>
      </c>
      <c r="C35" s="410" t="s">
        <v>187</v>
      </c>
      <c r="D35" s="405">
        <v>55</v>
      </c>
      <c r="E35" s="408" t="s">
        <v>198</v>
      </c>
      <c r="F35" s="407" t="s">
        <v>194</v>
      </c>
    </row>
    <row r="36" spans="2:6" hidden="1">
      <c r="B36" s="403">
        <v>44028</v>
      </c>
      <c r="C36" s="410" t="s">
        <v>154</v>
      </c>
      <c r="D36" s="405">
        <v>660000</v>
      </c>
      <c r="E36" s="406" t="s">
        <v>58</v>
      </c>
      <c r="F36" s="407" t="s">
        <v>194</v>
      </c>
    </row>
    <row r="37" spans="2:6" hidden="1">
      <c r="B37" s="403">
        <v>44028</v>
      </c>
      <c r="C37" s="410" t="s">
        <v>154</v>
      </c>
      <c r="D37" s="405">
        <v>762000</v>
      </c>
      <c r="E37" s="406" t="s">
        <v>58</v>
      </c>
      <c r="F37" s="407" t="s">
        <v>194</v>
      </c>
    </row>
    <row r="38" spans="2:6" hidden="1">
      <c r="B38" s="403">
        <v>44032</v>
      </c>
      <c r="C38" s="410" t="s">
        <v>14</v>
      </c>
      <c r="D38" s="405">
        <v>165000</v>
      </c>
      <c r="E38" s="408" t="s">
        <v>199</v>
      </c>
      <c r="F38" s="407" t="s">
        <v>194</v>
      </c>
    </row>
    <row r="39" spans="2:6" hidden="1">
      <c r="B39" s="411">
        <v>44039</v>
      </c>
      <c r="C39" s="410" t="s">
        <v>187</v>
      </c>
      <c r="D39" s="405">
        <v>55</v>
      </c>
      <c r="E39" s="408" t="s">
        <v>198</v>
      </c>
      <c r="F39" s="407" t="s">
        <v>194</v>
      </c>
    </row>
    <row r="40" spans="2:6" ht="17.25" hidden="1" thickBot="1">
      <c r="B40" s="412">
        <v>44043</v>
      </c>
      <c r="C40" s="413" t="s">
        <v>187</v>
      </c>
      <c r="D40" s="414">
        <v>51810</v>
      </c>
      <c r="E40" s="415" t="s">
        <v>198</v>
      </c>
      <c r="F40" s="416" t="s">
        <v>194</v>
      </c>
    </row>
    <row r="41" spans="2:6" hidden="1">
      <c r="B41" s="247">
        <v>44046</v>
      </c>
      <c r="C41" s="147" t="s">
        <v>154</v>
      </c>
      <c r="D41" s="303">
        <v>4536314</v>
      </c>
      <c r="E41" s="399" t="s">
        <v>197</v>
      </c>
      <c r="F41" s="407" t="s">
        <v>194</v>
      </c>
    </row>
    <row r="42" spans="2:6" hidden="1">
      <c r="B42" s="53">
        <v>44048</v>
      </c>
      <c r="C42" s="215" t="s">
        <v>187</v>
      </c>
      <c r="D42" s="289">
        <v>55330</v>
      </c>
      <c r="E42" s="399" t="s">
        <v>148</v>
      </c>
      <c r="F42" s="407" t="s">
        <v>194</v>
      </c>
    </row>
    <row r="43" spans="2:6" hidden="1">
      <c r="B43" s="53">
        <v>44063</v>
      </c>
      <c r="C43" s="215" t="s">
        <v>14</v>
      </c>
      <c r="D43" s="289">
        <v>165000</v>
      </c>
      <c r="E43" s="408" t="s">
        <v>199</v>
      </c>
      <c r="F43" s="407" t="s">
        <v>194</v>
      </c>
    </row>
    <row r="44" spans="2:6" ht="17.25" hidden="1" thickBot="1">
      <c r="B44" s="27">
        <v>44074</v>
      </c>
      <c r="C44" s="153" t="s">
        <v>131</v>
      </c>
      <c r="D44" s="283">
        <v>51425</v>
      </c>
      <c r="E44" s="400" t="s">
        <v>148</v>
      </c>
      <c r="F44" s="416" t="s">
        <v>194</v>
      </c>
    </row>
    <row r="45" spans="2:6" hidden="1">
      <c r="B45" s="53">
        <v>44075</v>
      </c>
      <c r="C45" s="147" t="s">
        <v>154</v>
      </c>
      <c r="D45" s="289">
        <v>5944500</v>
      </c>
      <c r="E45" s="418" t="s">
        <v>197</v>
      </c>
      <c r="F45" s="419" t="s">
        <v>152</v>
      </c>
    </row>
    <row r="46" spans="2:6" hidden="1">
      <c r="B46" s="53">
        <v>44077</v>
      </c>
      <c r="C46" s="215" t="s">
        <v>187</v>
      </c>
      <c r="D46" s="282">
        <v>905000</v>
      </c>
      <c r="E46" s="418" t="s">
        <v>261</v>
      </c>
      <c r="F46" s="407" t="s">
        <v>152</v>
      </c>
    </row>
    <row r="47" spans="2:6" hidden="1">
      <c r="B47" s="53">
        <v>44081</v>
      </c>
      <c r="C47" s="215" t="s">
        <v>187</v>
      </c>
      <c r="D47" s="282">
        <v>55110</v>
      </c>
      <c r="E47" s="215" t="s">
        <v>260</v>
      </c>
      <c r="F47" s="407" t="s">
        <v>152</v>
      </c>
    </row>
    <row r="48" spans="2:6" hidden="1">
      <c r="B48" s="330">
        <v>44095</v>
      </c>
      <c r="C48" s="215" t="s">
        <v>259</v>
      </c>
      <c r="D48" s="282">
        <v>165000</v>
      </c>
      <c r="E48" s="408" t="s">
        <v>199</v>
      </c>
      <c r="F48" s="407" t="s">
        <v>152</v>
      </c>
    </row>
    <row r="49" spans="2:10" ht="17.25" hidden="1" thickBot="1">
      <c r="B49" s="396">
        <v>44104</v>
      </c>
      <c r="C49" s="153" t="s">
        <v>131</v>
      </c>
      <c r="D49" s="283">
        <v>47465</v>
      </c>
      <c r="E49" s="153" t="s">
        <v>260</v>
      </c>
      <c r="F49" s="416" t="s">
        <v>152</v>
      </c>
    </row>
    <row r="50" spans="2:10" s="353" customFormat="1" hidden="1">
      <c r="B50" s="53">
        <v>44110</v>
      </c>
      <c r="C50" s="147" t="s">
        <v>154</v>
      </c>
      <c r="D50" s="289">
        <v>6188500</v>
      </c>
      <c r="E50" s="421" t="s">
        <v>58</v>
      </c>
      <c r="F50" s="419" t="s">
        <v>129</v>
      </c>
      <c r="H50" s="54"/>
      <c r="J50" s="54"/>
    </row>
    <row r="51" spans="2:10" s="353" customFormat="1" hidden="1">
      <c r="B51" s="53">
        <v>44111</v>
      </c>
      <c r="C51" s="215" t="s">
        <v>187</v>
      </c>
      <c r="D51" s="282">
        <v>55110</v>
      </c>
      <c r="E51" s="215" t="s">
        <v>79</v>
      </c>
      <c r="F51" s="407" t="s">
        <v>129</v>
      </c>
      <c r="H51" s="54"/>
      <c r="J51" s="54"/>
    </row>
    <row r="52" spans="2:10" s="353" customFormat="1" hidden="1">
      <c r="B52" s="53">
        <v>44116</v>
      </c>
      <c r="C52" s="147" t="s">
        <v>154</v>
      </c>
      <c r="D52" s="289">
        <v>1965000</v>
      </c>
      <c r="E52" s="421" t="s">
        <v>58</v>
      </c>
      <c r="F52" s="419" t="s">
        <v>129</v>
      </c>
      <c r="H52" s="54"/>
      <c r="J52" s="54"/>
    </row>
    <row r="53" spans="2:10" s="353" customFormat="1" hidden="1">
      <c r="B53" s="216">
        <v>44116</v>
      </c>
      <c r="C53" s="147" t="s">
        <v>154</v>
      </c>
      <c r="D53" s="282">
        <v>720000</v>
      </c>
      <c r="E53" s="421" t="s">
        <v>58</v>
      </c>
      <c r="F53" s="407" t="s">
        <v>129</v>
      </c>
      <c r="H53" s="54"/>
      <c r="J53" s="54"/>
    </row>
    <row r="54" spans="2:10" s="353" customFormat="1" hidden="1">
      <c r="B54" s="216">
        <v>44124</v>
      </c>
      <c r="C54" s="215" t="s">
        <v>14</v>
      </c>
      <c r="D54" s="282">
        <v>165000</v>
      </c>
      <c r="E54" s="408" t="s">
        <v>14</v>
      </c>
      <c r="F54" s="407" t="s">
        <v>129</v>
      </c>
      <c r="H54" s="54"/>
      <c r="J54" s="54"/>
    </row>
    <row r="55" spans="2:10" s="353" customFormat="1" ht="17.25" hidden="1" thickBot="1">
      <c r="B55" s="53">
        <v>44134</v>
      </c>
      <c r="C55" s="153" t="s">
        <v>187</v>
      </c>
      <c r="D55" s="283">
        <v>51975</v>
      </c>
      <c r="E55" s="153" t="s">
        <v>79</v>
      </c>
      <c r="F55" s="416" t="s">
        <v>129</v>
      </c>
      <c r="H55" s="54"/>
      <c r="J55" s="54"/>
    </row>
    <row r="56" spans="2:10" s="353" customFormat="1" hidden="1">
      <c r="B56" s="216">
        <v>44137</v>
      </c>
      <c r="C56" s="147" t="s">
        <v>20</v>
      </c>
      <c r="D56" s="289">
        <v>4111781</v>
      </c>
      <c r="E56" s="423" t="s">
        <v>58</v>
      </c>
      <c r="F56" s="419" t="s">
        <v>129</v>
      </c>
      <c r="H56" s="54"/>
      <c r="J56" s="54"/>
    </row>
    <row r="57" spans="2:10" hidden="1">
      <c r="B57" s="216">
        <v>44140</v>
      </c>
      <c r="C57" s="147" t="s">
        <v>187</v>
      </c>
      <c r="D57" s="289">
        <v>55110</v>
      </c>
      <c r="E57" s="215" t="s">
        <v>79</v>
      </c>
      <c r="F57" s="419" t="s">
        <v>129</v>
      </c>
    </row>
    <row r="58" spans="2:10" hidden="1">
      <c r="B58" s="216">
        <v>44155</v>
      </c>
      <c r="C58" s="215" t="s">
        <v>14</v>
      </c>
      <c r="D58" s="289">
        <v>165000</v>
      </c>
      <c r="E58" s="423" t="s">
        <v>282</v>
      </c>
      <c r="F58" s="419" t="s">
        <v>129</v>
      </c>
    </row>
    <row r="59" spans="2:10" ht="17.25" hidden="1" thickBot="1">
      <c r="B59" s="27">
        <v>44165</v>
      </c>
      <c r="C59" s="153" t="s">
        <v>187</v>
      </c>
      <c r="D59" s="379">
        <v>48510</v>
      </c>
      <c r="E59" s="153" t="s">
        <v>79</v>
      </c>
      <c r="F59" s="416" t="s">
        <v>129</v>
      </c>
    </row>
    <row r="60" spans="2:10" hidden="1">
      <c r="B60" s="216">
        <v>44168</v>
      </c>
      <c r="C60" s="147" t="s">
        <v>20</v>
      </c>
      <c r="D60" s="427">
        <v>180000</v>
      </c>
      <c r="E60" s="431" t="s">
        <v>58</v>
      </c>
      <c r="F60" s="434" t="s">
        <v>129</v>
      </c>
    </row>
    <row r="61" spans="2:10" hidden="1">
      <c r="B61" s="216">
        <v>44169</v>
      </c>
      <c r="C61" s="147" t="s">
        <v>20</v>
      </c>
      <c r="D61" s="427">
        <v>4880000</v>
      </c>
      <c r="E61" s="431" t="s">
        <v>58</v>
      </c>
      <c r="F61" s="407" t="s">
        <v>129</v>
      </c>
    </row>
    <row r="62" spans="2:10" hidden="1">
      <c r="B62" s="216">
        <v>44172</v>
      </c>
      <c r="C62" s="147" t="s">
        <v>187</v>
      </c>
      <c r="D62" s="427">
        <v>55000</v>
      </c>
      <c r="E62" s="215" t="s">
        <v>79</v>
      </c>
      <c r="F62" s="407" t="s">
        <v>129</v>
      </c>
    </row>
    <row r="63" spans="2:10" hidden="1">
      <c r="B63" s="216">
        <v>44182</v>
      </c>
      <c r="C63" s="147" t="s">
        <v>20</v>
      </c>
      <c r="D63" s="427">
        <v>216000</v>
      </c>
      <c r="E63" s="431" t="s">
        <v>58</v>
      </c>
      <c r="F63" s="407" t="s">
        <v>129</v>
      </c>
    </row>
    <row r="64" spans="2:10" hidden="1">
      <c r="B64" s="216">
        <v>44186</v>
      </c>
      <c r="C64" s="215" t="s">
        <v>14</v>
      </c>
      <c r="D64" s="428">
        <v>165000</v>
      </c>
      <c r="E64" s="215" t="s">
        <v>14</v>
      </c>
      <c r="F64" s="407" t="s">
        <v>129</v>
      </c>
    </row>
    <row r="65" spans="2:6" hidden="1">
      <c r="B65" s="216">
        <v>44196</v>
      </c>
      <c r="C65" s="215" t="s">
        <v>187</v>
      </c>
      <c r="D65" s="428">
        <v>48730</v>
      </c>
      <c r="E65" s="215" t="s">
        <v>79</v>
      </c>
      <c r="F65" s="407" t="s">
        <v>129</v>
      </c>
    </row>
    <row r="66" spans="2:6" ht="17.25" hidden="1" thickBot="1">
      <c r="B66" s="27">
        <v>44196</v>
      </c>
      <c r="C66" s="435" t="s">
        <v>187</v>
      </c>
      <c r="D66" s="433">
        <v>385</v>
      </c>
      <c r="E66" s="153" t="s">
        <v>79</v>
      </c>
      <c r="F66" s="416" t="s">
        <v>129</v>
      </c>
    </row>
    <row r="67" spans="2:6" hidden="1">
      <c r="B67" s="328">
        <v>44203</v>
      </c>
      <c r="C67" s="425" t="s">
        <v>187</v>
      </c>
      <c r="D67" s="445">
        <v>55000</v>
      </c>
      <c r="E67" s="425" t="s">
        <v>79</v>
      </c>
      <c r="F67" s="434" t="s">
        <v>129</v>
      </c>
    </row>
    <row r="68" spans="2:6" hidden="1">
      <c r="B68" s="216">
        <v>44225</v>
      </c>
      <c r="C68" s="215" t="s">
        <v>20</v>
      </c>
      <c r="D68" s="428">
        <v>4648950</v>
      </c>
      <c r="E68" s="442" t="s">
        <v>58</v>
      </c>
      <c r="F68" s="407" t="s">
        <v>129</v>
      </c>
    </row>
    <row r="69" spans="2:6" ht="17.25" hidden="1" thickBot="1">
      <c r="B69" s="53">
        <v>44227</v>
      </c>
      <c r="C69" s="147" t="s">
        <v>187</v>
      </c>
      <c r="D69" s="427">
        <v>47850</v>
      </c>
      <c r="E69" s="147" t="s">
        <v>79</v>
      </c>
      <c r="F69" s="419" t="s">
        <v>129</v>
      </c>
    </row>
    <row r="70" spans="2:6" hidden="1">
      <c r="B70" s="328">
        <v>44232</v>
      </c>
      <c r="C70" s="425" t="s">
        <v>187</v>
      </c>
      <c r="D70" s="454">
        <v>55110</v>
      </c>
      <c r="E70" s="425" t="s">
        <v>79</v>
      </c>
      <c r="F70" s="434" t="s">
        <v>129</v>
      </c>
    </row>
    <row r="71" spans="2:6" ht="17.25" hidden="1" thickBot="1">
      <c r="B71" s="53">
        <v>44255</v>
      </c>
      <c r="C71" s="147" t="s">
        <v>187</v>
      </c>
      <c r="D71" s="427">
        <v>28325</v>
      </c>
      <c r="E71" s="147" t="s">
        <v>79</v>
      </c>
      <c r="F71" s="419" t="s">
        <v>129</v>
      </c>
    </row>
    <row r="72" spans="2:6" hidden="1">
      <c r="B72" s="328">
        <v>44257</v>
      </c>
      <c r="C72" s="425" t="s">
        <v>405</v>
      </c>
      <c r="D72" s="445">
        <v>5974000</v>
      </c>
      <c r="E72" s="425" t="s">
        <v>406</v>
      </c>
      <c r="F72" s="434" t="s">
        <v>129</v>
      </c>
    </row>
    <row r="73" spans="2:6" hidden="1">
      <c r="B73" s="216">
        <v>44260</v>
      </c>
      <c r="C73" s="215" t="s">
        <v>404</v>
      </c>
      <c r="D73" s="428">
        <v>55000</v>
      </c>
      <c r="E73" s="215" t="s">
        <v>79</v>
      </c>
      <c r="F73" s="407" t="s">
        <v>129</v>
      </c>
    </row>
    <row r="74" spans="2:6" ht="17.25" hidden="1" thickBot="1">
      <c r="B74" s="27">
        <v>44286</v>
      </c>
      <c r="C74" s="153" t="s">
        <v>187</v>
      </c>
      <c r="D74" s="433">
        <v>66440</v>
      </c>
      <c r="E74" s="153" t="s">
        <v>79</v>
      </c>
      <c r="F74" s="416" t="s">
        <v>129</v>
      </c>
    </row>
    <row r="75" spans="2:6" hidden="1">
      <c r="B75" s="328">
        <v>44291</v>
      </c>
      <c r="C75" s="425" t="s">
        <v>58</v>
      </c>
      <c r="D75" s="445">
        <v>4205400</v>
      </c>
      <c r="E75" s="425" t="s">
        <v>406</v>
      </c>
      <c r="F75" s="434" t="s">
        <v>129</v>
      </c>
    </row>
    <row r="76" spans="2:6" hidden="1">
      <c r="B76" s="216">
        <v>44292</v>
      </c>
      <c r="C76" s="215" t="s">
        <v>404</v>
      </c>
      <c r="D76" s="428">
        <v>55000</v>
      </c>
      <c r="E76" s="215" t="s">
        <v>79</v>
      </c>
      <c r="F76" s="407" t="s">
        <v>129</v>
      </c>
    </row>
    <row r="77" spans="2:6" hidden="1">
      <c r="B77" s="216">
        <v>44313</v>
      </c>
      <c r="C77" s="215" t="s">
        <v>58</v>
      </c>
      <c r="D77" s="428">
        <v>600000</v>
      </c>
      <c r="E77" s="215" t="s">
        <v>441</v>
      </c>
      <c r="F77" s="407" t="s">
        <v>129</v>
      </c>
    </row>
    <row r="78" spans="2:6" hidden="1">
      <c r="B78" s="216">
        <v>44313</v>
      </c>
      <c r="C78" s="215" t="s">
        <v>58</v>
      </c>
      <c r="D78" s="428">
        <v>605000</v>
      </c>
      <c r="E78" s="215" t="s">
        <v>442</v>
      </c>
      <c r="F78" s="407" t="s">
        <v>129</v>
      </c>
    </row>
    <row r="79" spans="2:6" ht="17.25" hidden="1" thickBot="1">
      <c r="B79" s="53">
        <v>44316</v>
      </c>
      <c r="C79" s="147" t="s">
        <v>131</v>
      </c>
      <c r="D79" s="427">
        <v>47080</v>
      </c>
      <c r="E79" s="147" t="s">
        <v>79</v>
      </c>
      <c r="F79" s="419" t="s">
        <v>129</v>
      </c>
    </row>
    <row r="80" spans="2:6" hidden="1">
      <c r="B80" s="328">
        <v>44322</v>
      </c>
      <c r="C80" s="425" t="s">
        <v>131</v>
      </c>
      <c r="D80" s="445">
        <v>55110</v>
      </c>
      <c r="E80" s="425" t="s">
        <v>79</v>
      </c>
      <c r="F80" s="434" t="s">
        <v>129</v>
      </c>
    </row>
    <row r="81" spans="2:6" hidden="1">
      <c r="B81" s="216">
        <v>44326</v>
      </c>
      <c r="C81" s="215" t="s">
        <v>58</v>
      </c>
      <c r="D81" s="428">
        <v>4607000</v>
      </c>
      <c r="E81" s="215" t="s">
        <v>406</v>
      </c>
      <c r="F81" s="407" t="s">
        <v>129</v>
      </c>
    </row>
    <row r="82" spans="2:6" hidden="1">
      <c r="B82" s="216">
        <v>44326</v>
      </c>
      <c r="C82" s="215" t="s">
        <v>58</v>
      </c>
      <c r="D82" s="428">
        <v>2768000</v>
      </c>
      <c r="E82" s="215" t="s">
        <v>406</v>
      </c>
      <c r="F82" s="407" t="s">
        <v>129</v>
      </c>
    </row>
    <row r="83" spans="2:6" hidden="1">
      <c r="B83" s="216">
        <v>44334</v>
      </c>
      <c r="C83" s="215" t="s">
        <v>58</v>
      </c>
      <c r="D83" s="428">
        <v>1217000</v>
      </c>
      <c r="E83" s="215" t="s">
        <v>406</v>
      </c>
      <c r="F83" s="407" t="s">
        <v>129</v>
      </c>
    </row>
    <row r="84" spans="2:6" ht="17.25" hidden="1" thickBot="1">
      <c r="B84" s="53">
        <v>44347</v>
      </c>
      <c r="C84" s="147" t="s">
        <v>187</v>
      </c>
      <c r="D84" s="427">
        <v>46585</v>
      </c>
      <c r="E84" s="147" t="s">
        <v>79</v>
      </c>
      <c r="F84" s="419" t="s">
        <v>129</v>
      </c>
    </row>
    <row r="85" spans="2:6" hidden="1">
      <c r="B85" s="328">
        <v>44349</v>
      </c>
      <c r="C85" s="425" t="s">
        <v>58</v>
      </c>
      <c r="D85" s="490">
        <v>1194000</v>
      </c>
      <c r="E85" s="425" t="s">
        <v>154</v>
      </c>
      <c r="F85" s="434" t="s">
        <v>129</v>
      </c>
    </row>
    <row r="86" spans="2:6" hidden="1">
      <c r="B86" s="216">
        <v>44353</v>
      </c>
      <c r="C86" s="215" t="s">
        <v>58</v>
      </c>
      <c r="D86" s="489">
        <v>4309000</v>
      </c>
      <c r="E86" s="215" t="s">
        <v>154</v>
      </c>
      <c r="F86" s="407" t="s">
        <v>129</v>
      </c>
    </row>
    <row r="87" spans="2:6" hidden="1">
      <c r="B87" s="216">
        <v>44354</v>
      </c>
      <c r="C87" s="147" t="s">
        <v>513</v>
      </c>
      <c r="D87" s="489">
        <v>55000</v>
      </c>
      <c r="E87" s="147" t="s">
        <v>79</v>
      </c>
      <c r="F87" s="407" t="s">
        <v>129</v>
      </c>
    </row>
    <row r="88" spans="2:6" hidden="1">
      <c r="B88" s="216">
        <v>44362</v>
      </c>
      <c r="C88" s="215" t="s">
        <v>58</v>
      </c>
      <c r="D88" s="489">
        <v>3534000</v>
      </c>
      <c r="E88" s="215" t="s">
        <v>154</v>
      </c>
      <c r="F88" s="407" t="s">
        <v>129</v>
      </c>
    </row>
    <row r="89" spans="2:6" hidden="1">
      <c r="B89" s="216">
        <v>44374</v>
      </c>
      <c r="C89" s="147" t="s">
        <v>187</v>
      </c>
      <c r="D89" s="489">
        <v>1010</v>
      </c>
      <c r="E89" s="147" t="s">
        <v>79</v>
      </c>
      <c r="F89" s="407" t="s">
        <v>129</v>
      </c>
    </row>
    <row r="90" spans="2:6" hidden="1">
      <c r="B90" s="216">
        <v>44374</v>
      </c>
      <c r="C90" s="147" t="s">
        <v>187</v>
      </c>
      <c r="D90" s="489">
        <v>100</v>
      </c>
      <c r="E90" s="147" t="s">
        <v>79</v>
      </c>
      <c r="F90" s="407" t="s">
        <v>129</v>
      </c>
    </row>
    <row r="91" spans="2:6" hidden="1">
      <c r="B91" s="216">
        <v>44377</v>
      </c>
      <c r="C91" s="215" t="s">
        <v>58</v>
      </c>
      <c r="D91" s="489">
        <v>5347000</v>
      </c>
      <c r="E91" s="215" t="s">
        <v>154</v>
      </c>
      <c r="F91" s="407" t="s">
        <v>129</v>
      </c>
    </row>
    <row r="92" spans="2:6" hidden="1">
      <c r="B92" s="216">
        <v>44377</v>
      </c>
      <c r="C92" s="215" t="s">
        <v>58</v>
      </c>
      <c r="D92" s="489">
        <v>2025000</v>
      </c>
      <c r="E92" s="215" t="s">
        <v>154</v>
      </c>
      <c r="F92" s="407" t="s">
        <v>129</v>
      </c>
    </row>
    <row r="93" spans="2:6" ht="17.25" hidden="1" thickBot="1">
      <c r="B93" s="53">
        <v>44377</v>
      </c>
      <c r="C93" s="147" t="s">
        <v>514</v>
      </c>
      <c r="D93" s="492">
        <v>46035</v>
      </c>
      <c r="E93" s="147" t="s">
        <v>79</v>
      </c>
      <c r="F93" s="419" t="s">
        <v>129</v>
      </c>
    </row>
    <row r="94" spans="2:6" hidden="1">
      <c r="B94" s="328">
        <v>44382</v>
      </c>
      <c r="C94" s="425" t="s">
        <v>187</v>
      </c>
      <c r="D94" s="445">
        <v>55000</v>
      </c>
      <c r="E94" s="425" t="s">
        <v>79</v>
      </c>
      <c r="F94" s="434" t="s">
        <v>129</v>
      </c>
    </row>
    <row r="95" spans="2:6" ht="17.25" hidden="1" thickBot="1">
      <c r="B95" s="53">
        <v>44408</v>
      </c>
      <c r="C95" s="147" t="s">
        <v>512</v>
      </c>
      <c r="D95" s="427">
        <v>48345</v>
      </c>
      <c r="E95" s="147" t="s">
        <v>79</v>
      </c>
      <c r="F95" s="419" t="s">
        <v>129</v>
      </c>
    </row>
    <row r="96" spans="2:6" hidden="1">
      <c r="B96" s="328">
        <v>44413</v>
      </c>
      <c r="C96" s="425" t="s">
        <v>187</v>
      </c>
      <c r="D96" s="445">
        <v>55330</v>
      </c>
      <c r="E96" s="425" t="s">
        <v>79</v>
      </c>
      <c r="F96" s="434" t="s">
        <v>129</v>
      </c>
    </row>
    <row r="97" spans="2:10" hidden="1">
      <c r="B97" s="216">
        <v>44417</v>
      </c>
      <c r="C97" s="494" t="s">
        <v>599</v>
      </c>
      <c r="D97" s="428">
        <v>6288000</v>
      </c>
      <c r="E97" s="494" t="s">
        <v>600</v>
      </c>
      <c r="F97" s="407" t="s">
        <v>129</v>
      </c>
    </row>
    <row r="98" spans="2:10" ht="17.25" hidden="1" thickBot="1">
      <c r="B98" s="27">
        <v>44439</v>
      </c>
      <c r="C98" s="153" t="s">
        <v>512</v>
      </c>
      <c r="D98" s="433">
        <v>46750</v>
      </c>
      <c r="E98" s="153" t="s">
        <v>79</v>
      </c>
      <c r="F98" s="416" t="s">
        <v>129</v>
      </c>
    </row>
    <row r="99" spans="2:10" s="353" customFormat="1" hidden="1">
      <c r="B99" s="328">
        <v>44445</v>
      </c>
      <c r="C99" s="425" t="s">
        <v>187</v>
      </c>
      <c r="D99" s="445">
        <v>55000</v>
      </c>
      <c r="E99" s="425" t="s">
        <v>79</v>
      </c>
      <c r="F99" s="434" t="s">
        <v>129</v>
      </c>
      <c r="H99" s="54"/>
      <c r="J99" s="54"/>
    </row>
    <row r="100" spans="2:10" s="353" customFormat="1" hidden="1">
      <c r="B100" s="216">
        <v>44448</v>
      </c>
      <c r="C100" s="494" t="s">
        <v>180</v>
      </c>
      <c r="D100" s="428">
        <v>780000</v>
      </c>
      <c r="E100" s="494" t="s">
        <v>154</v>
      </c>
      <c r="F100" s="407" t="s">
        <v>129</v>
      </c>
      <c r="H100" s="54"/>
      <c r="J100" s="54"/>
    </row>
    <row r="101" spans="2:10" s="353" customFormat="1" hidden="1">
      <c r="B101" s="53">
        <v>44456</v>
      </c>
      <c r="C101" s="494" t="s">
        <v>180</v>
      </c>
      <c r="D101" s="427">
        <v>4533000</v>
      </c>
      <c r="E101" s="494" t="s">
        <v>154</v>
      </c>
      <c r="F101" s="407" t="s">
        <v>129</v>
      </c>
      <c r="H101" s="54"/>
      <c r="J101" s="54"/>
    </row>
    <row r="102" spans="2:10" s="353" customFormat="1" ht="17.25" hidden="1" thickBot="1">
      <c r="B102" s="53">
        <v>44469</v>
      </c>
      <c r="C102" s="147" t="s">
        <v>512</v>
      </c>
      <c r="D102" s="427">
        <v>46970</v>
      </c>
      <c r="E102" s="147" t="s">
        <v>79</v>
      </c>
      <c r="F102" s="419" t="s">
        <v>129</v>
      </c>
      <c r="H102" s="54"/>
      <c r="J102" s="54"/>
    </row>
    <row r="103" spans="2:10" hidden="1">
      <c r="B103" s="328">
        <v>44474</v>
      </c>
      <c r="C103" s="425" t="s">
        <v>187</v>
      </c>
      <c r="D103" s="528">
        <v>55110</v>
      </c>
      <c r="E103" s="425" t="s">
        <v>79</v>
      </c>
      <c r="F103" s="434" t="s">
        <v>129</v>
      </c>
    </row>
    <row r="104" spans="2:10" hidden="1">
      <c r="B104" s="216">
        <v>44477</v>
      </c>
      <c r="C104" s="494" t="s">
        <v>180</v>
      </c>
      <c r="D104" s="527">
        <v>5500000</v>
      </c>
      <c r="E104" s="494" t="s">
        <v>154</v>
      </c>
      <c r="F104" s="407" t="s">
        <v>129</v>
      </c>
    </row>
    <row r="105" spans="2:10" hidden="1">
      <c r="B105" s="216">
        <v>44477</v>
      </c>
      <c r="C105" s="494" t="s">
        <v>180</v>
      </c>
      <c r="D105" s="527">
        <v>748000</v>
      </c>
      <c r="E105" s="494" t="s">
        <v>154</v>
      </c>
      <c r="F105" s="407" t="s">
        <v>129</v>
      </c>
    </row>
    <row r="106" spans="2:10" ht="17.25" hidden="1" thickBot="1">
      <c r="B106" s="53">
        <v>44499</v>
      </c>
      <c r="C106" s="147" t="s">
        <v>512</v>
      </c>
      <c r="D106" s="519">
        <v>47410</v>
      </c>
      <c r="E106" s="147" t="s">
        <v>79</v>
      </c>
      <c r="F106" s="419" t="s">
        <v>129</v>
      </c>
    </row>
    <row r="107" spans="2:10" hidden="1">
      <c r="B107" s="539" t="s">
        <v>679</v>
      </c>
      <c r="C107" s="425" t="s">
        <v>20</v>
      </c>
      <c r="D107" s="528">
        <v>4000000</v>
      </c>
      <c r="E107" s="545" t="s">
        <v>154</v>
      </c>
      <c r="F107" s="434" t="s">
        <v>129</v>
      </c>
    </row>
    <row r="108" spans="2:10" hidden="1">
      <c r="B108" s="540" t="s">
        <v>679</v>
      </c>
      <c r="C108" s="215" t="s">
        <v>187</v>
      </c>
      <c r="D108" s="527">
        <v>55000</v>
      </c>
      <c r="E108" s="215" t="s">
        <v>79</v>
      </c>
      <c r="F108" s="407" t="s">
        <v>129</v>
      </c>
    </row>
    <row r="109" spans="2:10" hidden="1">
      <c r="B109" s="540" t="s">
        <v>679</v>
      </c>
      <c r="C109" s="215" t="s">
        <v>20</v>
      </c>
      <c r="D109" s="527">
        <v>365500</v>
      </c>
      <c r="E109" s="494" t="s">
        <v>154</v>
      </c>
      <c r="F109" s="407" t="s">
        <v>129</v>
      </c>
    </row>
    <row r="110" spans="2:10" ht="17.25" hidden="1" thickBot="1">
      <c r="B110" s="548" t="s">
        <v>675</v>
      </c>
      <c r="C110" s="147" t="s">
        <v>20</v>
      </c>
      <c r="D110" s="562">
        <v>1471000</v>
      </c>
      <c r="E110" s="563" t="s">
        <v>154</v>
      </c>
      <c r="F110" s="419" t="s">
        <v>129</v>
      </c>
    </row>
    <row r="111" spans="2:10" hidden="1">
      <c r="B111" s="554">
        <v>44536</v>
      </c>
      <c r="C111" s="425" t="s">
        <v>187</v>
      </c>
      <c r="D111" s="497">
        <v>55000</v>
      </c>
      <c r="E111" s="425" t="s">
        <v>79</v>
      </c>
      <c r="F111" s="434" t="s">
        <v>129</v>
      </c>
    </row>
    <row r="112" spans="2:10" hidden="1">
      <c r="B112" s="500">
        <v>44555</v>
      </c>
      <c r="C112" s="215" t="s">
        <v>187</v>
      </c>
      <c r="D112" s="495">
        <v>1210</v>
      </c>
      <c r="E112" s="547" t="s">
        <v>148</v>
      </c>
      <c r="F112" s="407" t="s">
        <v>129</v>
      </c>
    </row>
    <row r="113" spans="2:6" ht="17.25" hidden="1" thickBot="1">
      <c r="B113" s="558">
        <v>44555</v>
      </c>
      <c r="C113" s="147" t="s">
        <v>187</v>
      </c>
      <c r="D113" s="559">
        <v>120</v>
      </c>
      <c r="E113" s="572" t="s">
        <v>148</v>
      </c>
      <c r="F113" s="419" t="s">
        <v>129</v>
      </c>
    </row>
    <row r="114" spans="2:6" hidden="1">
      <c r="B114" s="328">
        <v>44566</v>
      </c>
      <c r="C114" s="425" t="s">
        <v>187</v>
      </c>
      <c r="D114" s="497">
        <v>55000</v>
      </c>
      <c r="E114" s="583" t="s">
        <v>776</v>
      </c>
      <c r="F114" s="434" t="s">
        <v>129</v>
      </c>
    </row>
    <row r="115" spans="2:6" hidden="1">
      <c r="B115" s="216">
        <v>44578</v>
      </c>
      <c r="C115" s="584" t="s">
        <v>775</v>
      </c>
      <c r="D115" s="495">
        <v>500000</v>
      </c>
      <c r="E115" s="584" t="s">
        <v>777</v>
      </c>
      <c r="F115" s="407" t="s">
        <v>129</v>
      </c>
    </row>
    <row r="116" spans="2:6" hidden="1">
      <c r="B116" s="216">
        <v>44587</v>
      </c>
      <c r="C116" s="584" t="s">
        <v>775</v>
      </c>
      <c r="D116" s="495">
        <v>3236000</v>
      </c>
      <c r="E116" s="584" t="s">
        <v>777</v>
      </c>
      <c r="F116" s="407" t="s">
        <v>129</v>
      </c>
    </row>
    <row r="117" spans="2:6" hidden="1">
      <c r="B117" s="216">
        <v>44587</v>
      </c>
      <c r="C117" s="584" t="s">
        <v>775</v>
      </c>
      <c r="D117" s="495">
        <v>3290000</v>
      </c>
      <c r="E117" s="584" t="s">
        <v>777</v>
      </c>
      <c r="F117" s="407" t="s">
        <v>129</v>
      </c>
    </row>
    <row r="118" spans="2:6" ht="17.25" hidden="1" thickBot="1">
      <c r="B118" s="27">
        <v>44589</v>
      </c>
      <c r="C118" s="153" t="s">
        <v>187</v>
      </c>
      <c r="D118" s="557">
        <v>44990</v>
      </c>
      <c r="E118" s="585" t="s">
        <v>776</v>
      </c>
      <c r="F118" s="416" t="s">
        <v>129</v>
      </c>
    </row>
    <row r="119" spans="2:6" hidden="1">
      <c r="B119" s="328">
        <v>44599</v>
      </c>
      <c r="C119" s="425" t="s">
        <v>187</v>
      </c>
      <c r="D119" s="497">
        <v>55220</v>
      </c>
      <c r="E119" s="583" t="s">
        <v>79</v>
      </c>
      <c r="F119" s="434" t="s">
        <v>129</v>
      </c>
    </row>
    <row r="120" spans="2:6" ht="17.25" hidden="1" thickBot="1">
      <c r="B120" s="53">
        <v>44620</v>
      </c>
      <c r="C120" s="147" t="s">
        <v>187</v>
      </c>
      <c r="D120" s="559">
        <v>44770</v>
      </c>
      <c r="E120" s="624" t="s">
        <v>79</v>
      </c>
      <c r="F120" s="419" t="s">
        <v>129</v>
      </c>
    </row>
    <row r="121" spans="2:6" hidden="1">
      <c r="B121" s="620">
        <v>44627</v>
      </c>
      <c r="C121" s="625" t="s">
        <v>775</v>
      </c>
      <c r="D121" s="621">
        <v>4188000</v>
      </c>
      <c r="E121" s="625" t="s">
        <v>382</v>
      </c>
      <c r="F121" s="626" t="s">
        <v>129</v>
      </c>
    </row>
    <row r="122" spans="2:6" hidden="1">
      <c r="B122" s="622">
        <v>44627</v>
      </c>
      <c r="C122" s="152" t="s">
        <v>187</v>
      </c>
      <c r="D122" s="623">
        <v>55000</v>
      </c>
      <c r="E122" s="152" t="s">
        <v>79</v>
      </c>
      <c r="F122" s="627" t="s">
        <v>129</v>
      </c>
    </row>
    <row r="123" spans="2:6" hidden="1">
      <c r="B123" s="622">
        <v>44628</v>
      </c>
      <c r="C123" s="628" t="s">
        <v>775</v>
      </c>
      <c r="D123" s="623">
        <v>1000000</v>
      </c>
      <c r="E123" s="628" t="s">
        <v>382</v>
      </c>
      <c r="F123" s="627" t="s">
        <v>129</v>
      </c>
    </row>
    <row r="124" spans="2:6" ht="17.25" hidden="1" thickBot="1">
      <c r="B124" s="643">
        <v>44651</v>
      </c>
      <c r="C124" s="214" t="s">
        <v>187</v>
      </c>
      <c r="D124" s="641">
        <v>46310</v>
      </c>
      <c r="E124" s="214" t="s">
        <v>79</v>
      </c>
      <c r="F124" s="644" t="s">
        <v>129</v>
      </c>
    </row>
    <row r="125" spans="2:6" hidden="1">
      <c r="B125" s="554">
        <v>44655</v>
      </c>
      <c r="C125" s="625" t="s">
        <v>58</v>
      </c>
      <c r="D125" s="645">
        <v>6320000</v>
      </c>
      <c r="E125" s="625" t="s">
        <v>59</v>
      </c>
      <c r="F125" s="626" t="s">
        <v>129</v>
      </c>
    </row>
    <row r="126" spans="2:6" hidden="1">
      <c r="B126" s="500">
        <v>44656</v>
      </c>
      <c r="C126" s="152" t="s">
        <v>187</v>
      </c>
      <c r="D126" s="642">
        <v>55770</v>
      </c>
      <c r="E126" s="152" t="s">
        <v>79</v>
      </c>
      <c r="F126" s="627" t="s">
        <v>129</v>
      </c>
    </row>
    <row r="127" spans="2:6" hidden="1">
      <c r="B127" s="500">
        <v>44670</v>
      </c>
      <c r="C127" s="628" t="s">
        <v>58</v>
      </c>
      <c r="D127" s="642">
        <v>5000000</v>
      </c>
      <c r="E127" s="628" t="s">
        <v>59</v>
      </c>
      <c r="F127" s="627" t="s">
        <v>129</v>
      </c>
    </row>
    <row r="128" spans="2:6" hidden="1">
      <c r="B128" s="500">
        <v>44679</v>
      </c>
      <c r="C128" s="628" t="s">
        <v>58</v>
      </c>
      <c r="D128" s="642">
        <v>10000000</v>
      </c>
      <c r="E128" s="628" t="s">
        <v>59</v>
      </c>
      <c r="F128" s="627" t="s">
        <v>129</v>
      </c>
    </row>
    <row r="129" spans="2:7" ht="17.25" hidden="1" thickBot="1">
      <c r="B129" s="558">
        <v>44681</v>
      </c>
      <c r="C129" s="214" t="s">
        <v>187</v>
      </c>
      <c r="D129" s="562">
        <v>45870</v>
      </c>
      <c r="E129" s="214" t="s">
        <v>79</v>
      </c>
      <c r="F129" s="644" t="s">
        <v>129</v>
      </c>
    </row>
    <row r="130" spans="2:7" hidden="1">
      <c r="B130" s="554">
        <v>44687</v>
      </c>
      <c r="C130" s="367" t="s">
        <v>187</v>
      </c>
      <c r="D130" s="621">
        <v>55110</v>
      </c>
      <c r="E130" s="367" t="s">
        <v>79</v>
      </c>
      <c r="F130" s="626" t="s">
        <v>129</v>
      </c>
    </row>
    <row r="131" spans="2:7" hidden="1">
      <c r="B131" s="500">
        <v>44690</v>
      </c>
      <c r="C131" s="628" t="s">
        <v>58</v>
      </c>
      <c r="D131" s="623">
        <v>3814000</v>
      </c>
      <c r="E131" s="628" t="s">
        <v>59</v>
      </c>
      <c r="F131" s="627" t="s">
        <v>129</v>
      </c>
    </row>
    <row r="132" spans="2:7" hidden="1">
      <c r="B132" s="500">
        <v>44692</v>
      </c>
      <c r="C132" s="628" t="s">
        <v>58</v>
      </c>
      <c r="D132" s="623">
        <v>1223000</v>
      </c>
      <c r="E132" s="628" t="s">
        <v>59</v>
      </c>
      <c r="F132" s="627" t="s">
        <v>129</v>
      </c>
    </row>
    <row r="133" spans="2:7" hidden="1">
      <c r="B133" s="500">
        <v>44708</v>
      </c>
      <c r="C133" s="628" t="s">
        <v>58</v>
      </c>
      <c r="D133" s="623">
        <v>1000000</v>
      </c>
      <c r="E133" s="215" t="s">
        <v>20</v>
      </c>
      <c r="F133" s="627" t="s">
        <v>129</v>
      </c>
    </row>
    <row r="134" spans="2:7" ht="17.25" hidden="1" thickBot="1">
      <c r="B134" s="558">
        <v>44712</v>
      </c>
      <c r="C134" s="147" t="s">
        <v>187</v>
      </c>
      <c r="D134" s="641">
        <v>45540</v>
      </c>
      <c r="E134" s="214" t="s">
        <v>79</v>
      </c>
      <c r="F134" s="644" t="s">
        <v>129</v>
      </c>
    </row>
    <row r="135" spans="2:7" hidden="1">
      <c r="B135" s="554">
        <v>44719</v>
      </c>
      <c r="C135" s="625" t="s">
        <v>58</v>
      </c>
      <c r="D135" s="497">
        <v>4832000</v>
      </c>
      <c r="E135" s="425" t="s">
        <v>20</v>
      </c>
      <c r="F135" s="626" t="s">
        <v>129</v>
      </c>
      <c r="G135" s="680"/>
    </row>
    <row r="136" spans="2:7" hidden="1">
      <c r="B136" s="500">
        <v>44719</v>
      </c>
      <c r="C136" s="215" t="s">
        <v>187</v>
      </c>
      <c r="D136" s="495">
        <v>55000</v>
      </c>
      <c r="E136" s="152" t="s">
        <v>79</v>
      </c>
      <c r="F136" s="627" t="s">
        <v>129</v>
      </c>
      <c r="G136" s="680"/>
    </row>
    <row r="137" spans="2:7" hidden="1">
      <c r="B137" s="500">
        <v>44722</v>
      </c>
      <c r="C137" s="628" t="s">
        <v>58</v>
      </c>
      <c r="D137" s="495">
        <v>2000000</v>
      </c>
      <c r="E137" s="215" t="s">
        <v>20</v>
      </c>
      <c r="F137" s="627" t="s">
        <v>129</v>
      </c>
      <c r="G137" s="681"/>
    </row>
    <row r="138" spans="2:7" hidden="1">
      <c r="B138" s="500">
        <v>44733</v>
      </c>
      <c r="C138" s="628" t="s">
        <v>58</v>
      </c>
      <c r="D138" s="495">
        <v>1933880</v>
      </c>
      <c r="E138" s="215" t="s">
        <v>20</v>
      </c>
      <c r="F138" s="627" t="s">
        <v>129</v>
      </c>
      <c r="G138" s="681"/>
    </row>
    <row r="139" spans="2:7" hidden="1">
      <c r="B139" s="500">
        <v>44734</v>
      </c>
      <c r="C139" s="215" t="s">
        <v>865</v>
      </c>
      <c r="D139" s="495">
        <v>100000</v>
      </c>
      <c r="E139" s="215" t="s">
        <v>865</v>
      </c>
      <c r="F139" s="627" t="s">
        <v>129</v>
      </c>
      <c r="G139" s="680"/>
    </row>
    <row r="140" spans="2:7" hidden="1">
      <c r="B140" s="500">
        <v>44738</v>
      </c>
      <c r="C140" s="215" t="s">
        <v>501</v>
      </c>
      <c r="D140" s="495">
        <v>1470</v>
      </c>
      <c r="E140" s="215" t="s">
        <v>501</v>
      </c>
      <c r="F140" s="627" t="s">
        <v>129</v>
      </c>
      <c r="G140" s="680"/>
    </row>
    <row r="141" spans="2:7" hidden="1">
      <c r="B141" s="500">
        <v>44738</v>
      </c>
      <c r="C141" s="215" t="s">
        <v>502</v>
      </c>
      <c r="D141" s="495">
        <v>140</v>
      </c>
      <c r="E141" s="215" t="s">
        <v>502</v>
      </c>
      <c r="F141" s="627" t="s">
        <v>129</v>
      </c>
      <c r="G141" s="680"/>
    </row>
    <row r="142" spans="2:7" ht="17.25" hidden="1" thickBot="1">
      <c r="B142" s="556">
        <v>44742</v>
      </c>
      <c r="C142" s="153" t="s">
        <v>187</v>
      </c>
      <c r="D142" s="682">
        <v>44880</v>
      </c>
      <c r="E142" s="371" t="s">
        <v>79</v>
      </c>
      <c r="F142" s="629" t="s">
        <v>129</v>
      </c>
      <c r="G142" s="681"/>
    </row>
    <row r="143" spans="2:7" hidden="1">
      <c r="B143" s="554">
        <v>44747</v>
      </c>
      <c r="C143" s="581" t="s">
        <v>187</v>
      </c>
      <c r="D143" s="497">
        <v>55000</v>
      </c>
      <c r="E143" s="367" t="s">
        <v>79</v>
      </c>
      <c r="F143" s="626" t="s">
        <v>129</v>
      </c>
      <c r="G143" s="349"/>
    </row>
    <row r="144" spans="2:7" hidden="1">
      <c r="B144" s="500">
        <v>44753</v>
      </c>
      <c r="C144" s="628" t="s">
        <v>58</v>
      </c>
      <c r="D144" s="495">
        <v>4824000</v>
      </c>
      <c r="E144" s="215" t="s">
        <v>20</v>
      </c>
      <c r="F144" s="627" t="s">
        <v>129</v>
      </c>
      <c r="G144" s="349"/>
    </row>
    <row r="145" spans="2:6" ht="17.25" hidden="1" thickBot="1">
      <c r="B145" s="558">
        <v>44773</v>
      </c>
      <c r="C145" s="147" t="s">
        <v>187</v>
      </c>
      <c r="D145" s="559">
        <v>45595</v>
      </c>
      <c r="E145" s="214" t="s">
        <v>79</v>
      </c>
      <c r="F145" s="644" t="s">
        <v>129</v>
      </c>
    </row>
    <row r="146" spans="2:6" hidden="1">
      <c r="B146" s="554">
        <v>44778</v>
      </c>
      <c r="C146" s="425" t="s">
        <v>187</v>
      </c>
      <c r="D146" s="497">
        <v>55000</v>
      </c>
      <c r="E146" s="367" t="s">
        <v>79</v>
      </c>
      <c r="F146" s="626" t="s">
        <v>129</v>
      </c>
    </row>
    <row r="147" spans="2:6" hidden="1">
      <c r="B147" s="500">
        <v>44784</v>
      </c>
      <c r="C147" s="628" t="s">
        <v>58</v>
      </c>
      <c r="D147" s="495">
        <v>2404000</v>
      </c>
      <c r="E147" s="215" t="s">
        <v>20</v>
      </c>
      <c r="F147" s="627" t="s">
        <v>129</v>
      </c>
    </row>
    <row r="148" spans="2:6" hidden="1">
      <c r="B148" s="500">
        <v>44784</v>
      </c>
      <c r="C148" s="628" t="s">
        <v>58</v>
      </c>
      <c r="D148" s="495">
        <v>5685000</v>
      </c>
      <c r="E148" s="215" t="s">
        <v>20</v>
      </c>
      <c r="F148" s="627" t="s">
        <v>129</v>
      </c>
    </row>
    <row r="149" spans="2:6" hidden="1">
      <c r="B149" s="500">
        <v>44797</v>
      </c>
      <c r="C149" s="628" t="s">
        <v>58</v>
      </c>
      <c r="D149" s="495">
        <v>1980000</v>
      </c>
      <c r="E149" s="215" t="s">
        <v>20</v>
      </c>
      <c r="F149" s="627" t="s">
        <v>129</v>
      </c>
    </row>
    <row r="150" spans="2:6" ht="17.25" hidden="1" thickBot="1">
      <c r="B150" s="558">
        <v>44804</v>
      </c>
      <c r="C150" s="147" t="s">
        <v>187</v>
      </c>
      <c r="D150" s="562">
        <v>44715</v>
      </c>
      <c r="E150" s="214" t="s">
        <v>79</v>
      </c>
      <c r="F150" s="644" t="s">
        <v>129</v>
      </c>
    </row>
    <row r="151" spans="2:6" hidden="1">
      <c r="B151" s="554">
        <v>44809</v>
      </c>
      <c r="C151" s="425" t="s">
        <v>187</v>
      </c>
      <c r="D151" s="497">
        <v>55000</v>
      </c>
      <c r="E151" s="367" t="s">
        <v>79</v>
      </c>
      <c r="F151" s="626" t="s">
        <v>129</v>
      </c>
    </row>
    <row r="152" spans="2:6" hidden="1">
      <c r="B152" s="500">
        <v>44819</v>
      </c>
      <c r="C152" s="628" t="s">
        <v>58</v>
      </c>
      <c r="D152" s="495">
        <v>5798500</v>
      </c>
      <c r="E152" s="215" t="s">
        <v>20</v>
      </c>
      <c r="F152" s="627" t="s">
        <v>129</v>
      </c>
    </row>
    <row r="153" spans="2:6" ht="17.25" hidden="1" thickBot="1">
      <c r="B153" s="556">
        <v>44834</v>
      </c>
      <c r="C153" s="153" t="s">
        <v>187</v>
      </c>
      <c r="D153" s="709">
        <v>43725</v>
      </c>
      <c r="E153" s="371" t="s">
        <v>79</v>
      </c>
      <c r="F153" s="629" t="s">
        <v>152</v>
      </c>
    </row>
    <row r="154" spans="2:6" hidden="1">
      <c r="B154" s="554">
        <v>44839</v>
      </c>
      <c r="C154" s="425" t="s">
        <v>187</v>
      </c>
      <c r="D154" s="497">
        <v>55000</v>
      </c>
      <c r="E154" s="367" t="s">
        <v>79</v>
      </c>
      <c r="F154" s="626" t="s">
        <v>129</v>
      </c>
    </row>
    <row r="155" spans="2:6" hidden="1">
      <c r="B155" s="500">
        <v>44842</v>
      </c>
      <c r="C155" s="628" t="s">
        <v>58</v>
      </c>
      <c r="D155" s="495">
        <v>3379000</v>
      </c>
      <c r="E155" s="215" t="s">
        <v>20</v>
      </c>
      <c r="F155" s="627" t="s">
        <v>129</v>
      </c>
    </row>
    <row r="156" spans="2:6" ht="17.25" hidden="1" thickBot="1">
      <c r="B156" s="558">
        <v>44865</v>
      </c>
      <c r="C156" s="147" t="s">
        <v>187</v>
      </c>
      <c r="D156" s="562">
        <v>43340</v>
      </c>
      <c r="E156" s="214" t="s">
        <v>79</v>
      </c>
      <c r="F156" s="644" t="s">
        <v>152</v>
      </c>
    </row>
    <row r="157" spans="2:6" hidden="1">
      <c r="B157" s="554">
        <v>44872</v>
      </c>
      <c r="C157" s="425" t="s">
        <v>187</v>
      </c>
      <c r="D157" s="497">
        <v>55000</v>
      </c>
      <c r="E157" s="367" t="s">
        <v>79</v>
      </c>
      <c r="F157" s="626" t="s">
        <v>129</v>
      </c>
    </row>
    <row r="158" spans="2:6" ht="17.25" hidden="1" thickBot="1">
      <c r="B158" s="558">
        <v>44895</v>
      </c>
      <c r="C158" s="147" t="s">
        <v>187</v>
      </c>
      <c r="D158" s="559">
        <v>42845</v>
      </c>
      <c r="E158" s="214" t="s">
        <v>79</v>
      </c>
      <c r="F158" s="644" t="s">
        <v>129</v>
      </c>
    </row>
    <row r="159" spans="2:6">
      <c r="B159" s="554">
        <v>44900</v>
      </c>
      <c r="C159" s="425" t="s">
        <v>187</v>
      </c>
      <c r="D159" s="497">
        <v>55110</v>
      </c>
      <c r="E159" s="367" t="s">
        <v>79</v>
      </c>
      <c r="F159" s="626" t="s">
        <v>129</v>
      </c>
    </row>
    <row r="160" spans="2:6">
      <c r="B160" s="500">
        <v>44904</v>
      </c>
      <c r="C160" s="215" t="s">
        <v>187</v>
      </c>
      <c r="D160" s="495">
        <v>4738800</v>
      </c>
      <c r="E160" s="215" t="s">
        <v>20</v>
      </c>
      <c r="F160" s="627" t="s">
        <v>129</v>
      </c>
    </row>
    <row r="161" spans="2:6" ht="17.25" thickBot="1">
      <c r="B161" s="556">
        <v>44926</v>
      </c>
      <c r="C161" s="153" t="s">
        <v>187</v>
      </c>
      <c r="D161" s="557">
        <v>43780</v>
      </c>
      <c r="E161" s="371" t="s">
        <v>79</v>
      </c>
      <c r="F161" s="629" t="s">
        <v>129</v>
      </c>
    </row>
  </sheetData>
  <mergeCells count="2">
    <mergeCell ref="B2:F2"/>
    <mergeCell ref="B1:F1"/>
  </mergeCells>
  <phoneticPr fontId="3" type="noConversion"/>
  <conditionalFormatting sqref="B63">
    <cfRule type="timePeriod" dxfId="2" priority="3" timePeriod="lastWeek">
      <formula>AND(TODAY()-ROUNDDOWN(B63,0)&gt;=(WEEKDAY(TODAY())),TODAY()-ROUNDDOWN(B63,0)&lt;(WEEKDAY(TODAY())+7))</formula>
    </cfRule>
  </conditionalFormatting>
  <conditionalFormatting sqref="B63">
    <cfRule type="timePeriod" dxfId="1" priority="2" timePeriod="lastWeek">
      <formula>AND(TODAY()-ROUNDDOWN(B63,0)&gt;=(WEEKDAY(TODAY())),TODAY()-ROUNDDOWN(B63,0)&lt;(WEEKDAY(TODAY())+7))</formula>
    </cfRule>
  </conditionalFormatting>
  <conditionalFormatting sqref="B64">
    <cfRule type="timePeriod" dxfId="0" priority="1" timePeriod="lastWeek">
      <formula>AND(TODAY()-ROUNDDOWN(B64,0)&gt;=(WEEKDAY(TODAY())),TODAY()-ROUNDDOWN(B64,0)&lt;(WEEKDAY(TODAY())+7))</formula>
    </cfRule>
  </conditionalFormatting>
  <printOptions horizontalCentered="1"/>
  <pageMargins left="0.31496062992125984" right="0.11811023622047245" top="0.39370078740157483" bottom="0.3937007874015748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F27" sqref="F27"/>
    </sheetView>
  </sheetViews>
  <sheetFormatPr defaultRowHeight="16.5"/>
  <cols>
    <col min="1" max="2" width="12.5" style="11" customWidth="1"/>
    <col min="3" max="3" width="14.75" style="36" customWidth="1"/>
    <col min="4" max="4" width="28" style="11" customWidth="1"/>
    <col min="5" max="5" width="14.75" style="124" customWidth="1"/>
    <col min="6" max="6" width="18.75" style="11" customWidth="1"/>
    <col min="7" max="7" width="16.625" customWidth="1"/>
  </cols>
  <sheetData>
    <row r="1" spans="1:11" ht="35.25" customHeight="1">
      <c r="A1" s="892" t="s">
        <v>114</v>
      </c>
      <c r="B1" s="892"/>
      <c r="C1" s="892"/>
      <c r="D1" s="892"/>
      <c r="E1" s="892"/>
      <c r="F1" s="892"/>
      <c r="G1" s="20"/>
      <c r="H1" s="20"/>
      <c r="I1" s="20"/>
      <c r="J1" s="20"/>
      <c r="K1" s="20"/>
    </row>
    <row r="2" spans="1:11" ht="23.25" customHeight="1" thickBot="1">
      <c r="A2" s="897" t="s">
        <v>116</v>
      </c>
      <c r="B2" s="897"/>
      <c r="C2" s="897"/>
      <c r="D2" s="897"/>
      <c r="E2" s="897"/>
      <c r="F2" s="897"/>
    </row>
    <row r="3" spans="1:11" s="60" customFormat="1" ht="22.5" customHeight="1" thickBot="1">
      <c r="A3" s="56" t="s">
        <v>70</v>
      </c>
      <c r="B3" s="57" t="s">
        <v>95</v>
      </c>
      <c r="C3" s="58" t="s">
        <v>96</v>
      </c>
      <c r="D3" s="57" t="s">
        <v>97</v>
      </c>
      <c r="E3" s="126" t="s">
        <v>98</v>
      </c>
      <c r="F3" s="59" t="s">
        <v>99</v>
      </c>
    </row>
    <row r="4" spans="1:11" ht="21" hidden="1" customHeight="1" thickBot="1">
      <c r="A4" s="242">
        <v>43865</v>
      </c>
      <c r="B4" s="243" t="s">
        <v>183</v>
      </c>
      <c r="C4" s="244" t="s">
        <v>184</v>
      </c>
      <c r="D4" s="243" t="s">
        <v>185</v>
      </c>
      <c r="E4" s="245">
        <v>17627000</v>
      </c>
      <c r="F4" s="246" t="s">
        <v>186</v>
      </c>
    </row>
    <row r="5" spans="1:11" ht="17.25" thickBot="1">
      <c r="A5" s="455">
        <v>44251</v>
      </c>
      <c r="B5" s="456" t="s">
        <v>183</v>
      </c>
      <c r="C5" s="457" t="s">
        <v>184</v>
      </c>
      <c r="D5" s="456" t="s">
        <v>128</v>
      </c>
      <c r="E5" s="458">
        <v>15388600</v>
      </c>
      <c r="F5" s="459" t="s">
        <v>134</v>
      </c>
    </row>
  </sheetData>
  <mergeCells count="2">
    <mergeCell ref="A1:F1"/>
    <mergeCell ref="A2:F2"/>
  </mergeCells>
  <phoneticPr fontId="3" type="noConversion"/>
  <printOptions horizontalCentered="1"/>
  <pageMargins left="0.51181102362204722" right="0.51181102362204722" top="0.31496062992125984" bottom="0.31496062992125984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H15"/>
  <sheetViews>
    <sheetView zoomScale="110" zoomScaleNormal="110" zoomScaleSheetLayoutView="100" workbookViewId="0">
      <selection activeCell="C17" sqref="C17"/>
    </sheetView>
  </sheetViews>
  <sheetFormatPr defaultRowHeight="16.5"/>
  <cols>
    <col min="1" max="2" width="15.375" style="11" customWidth="1"/>
    <col min="3" max="5" width="15.375" style="54" customWidth="1"/>
    <col min="6" max="6" width="16.625" style="11" customWidth="1"/>
    <col min="8" max="8" width="12.125" bestFit="1" customWidth="1"/>
  </cols>
  <sheetData>
    <row r="1" spans="1:8" ht="36" customHeight="1">
      <c r="A1" s="892" t="s">
        <v>748</v>
      </c>
      <c r="B1" s="898"/>
      <c r="C1" s="898"/>
      <c r="D1" s="898"/>
      <c r="E1" s="898"/>
      <c r="F1" s="898"/>
    </row>
    <row r="2" spans="1:8" ht="23.25" customHeight="1" thickBot="1">
      <c r="A2" s="86" t="s">
        <v>117</v>
      </c>
      <c r="F2" s="82" t="s">
        <v>108</v>
      </c>
    </row>
    <row r="3" spans="1:8">
      <c r="A3" s="21" t="s">
        <v>62</v>
      </c>
      <c r="B3" s="22" t="s">
        <v>63</v>
      </c>
      <c r="C3" s="89" t="s">
        <v>64</v>
      </c>
      <c r="D3" s="89" t="s">
        <v>65</v>
      </c>
      <c r="E3" s="89" t="s">
        <v>66</v>
      </c>
      <c r="F3" s="23" t="s">
        <v>67</v>
      </c>
    </row>
    <row r="4" spans="1:8">
      <c r="A4" s="24"/>
      <c r="B4" s="210" t="s">
        <v>68</v>
      </c>
      <c r="C4" s="211">
        <v>1156713</v>
      </c>
      <c r="D4" s="211">
        <v>0</v>
      </c>
      <c r="E4" s="211">
        <f>C4-D4</f>
        <v>1156713</v>
      </c>
      <c r="F4" s="25"/>
    </row>
    <row r="5" spans="1:8" s="353" customFormat="1">
      <c r="A5" s="460" t="s">
        <v>359</v>
      </c>
      <c r="B5" s="461" t="s">
        <v>360</v>
      </c>
      <c r="C5" s="427">
        <v>15388600</v>
      </c>
      <c r="D5" s="462">
        <v>0</v>
      </c>
      <c r="E5" s="462">
        <f>E4+C5-D5</f>
        <v>16545313</v>
      </c>
      <c r="F5" s="463"/>
    </row>
    <row r="6" spans="1:8" s="154" customFormat="1">
      <c r="A6" s="233"/>
      <c r="B6" s="311" t="s">
        <v>123</v>
      </c>
      <c r="C6" s="231">
        <f>SUM(C5)</f>
        <v>15388600</v>
      </c>
      <c r="D6" s="231">
        <v>0</v>
      </c>
      <c r="E6" s="231"/>
      <c r="F6" s="234"/>
    </row>
    <row r="7" spans="1:8" s="154" customFormat="1">
      <c r="A7" s="500">
        <v>44692</v>
      </c>
      <c r="B7" s="461" t="s">
        <v>8</v>
      </c>
      <c r="C7" s="231">
        <v>0</v>
      </c>
      <c r="D7" s="495">
        <v>1223000</v>
      </c>
      <c r="E7" s="479">
        <f>E5+C7-D7</f>
        <v>15322313</v>
      </c>
      <c r="F7" s="1057" t="s">
        <v>959</v>
      </c>
    </row>
    <row r="8" spans="1:8" s="154" customFormat="1">
      <c r="A8" s="233">
        <v>44797</v>
      </c>
      <c r="B8" s="461" t="s">
        <v>8</v>
      </c>
      <c r="C8" s="231">
        <v>0</v>
      </c>
      <c r="D8" s="479">
        <v>1980000</v>
      </c>
      <c r="E8" s="479">
        <f>E7+C8-D8</f>
        <v>13342313</v>
      </c>
      <c r="F8" s="1057" t="s">
        <v>959</v>
      </c>
    </row>
    <row r="9" spans="1:8" s="154" customFormat="1">
      <c r="A9" s="233"/>
      <c r="B9" s="311" t="s">
        <v>123</v>
      </c>
      <c r="C9" s="231">
        <v>0</v>
      </c>
      <c r="D9" s="231">
        <f>SUM(D7:D8)</f>
        <v>3203000</v>
      </c>
      <c r="E9" s="231"/>
      <c r="F9" s="234"/>
    </row>
    <row r="10" spans="1:8" ht="17.25" thickBot="1">
      <c r="A10" s="235"/>
      <c r="B10" s="28" t="s">
        <v>132</v>
      </c>
      <c r="C10" s="464">
        <f>SUM(C4+C6)</f>
        <v>16545313</v>
      </c>
      <c r="D10" s="90">
        <f>D9</f>
        <v>3203000</v>
      </c>
      <c r="E10" s="236"/>
      <c r="F10" s="237"/>
    </row>
    <row r="11" spans="1:8" ht="18.75" customHeight="1">
      <c r="A11" s="30"/>
      <c r="B11" s="31"/>
      <c r="C11" s="121"/>
      <c r="D11" s="121"/>
      <c r="E11" s="121"/>
      <c r="F11" s="32"/>
    </row>
    <row r="12" spans="1:8">
      <c r="A12" s="33"/>
      <c r="B12" s="33"/>
      <c r="C12" s="122"/>
      <c r="D12" s="122"/>
      <c r="E12" s="123"/>
      <c r="F12" s="34"/>
    </row>
    <row r="13" spans="1:8">
      <c r="H13" s="26"/>
    </row>
    <row r="15" spans="1:8">
      <c r="H15" s="26"/>
    </row>
  </sheetData>
  <mergeCells count="1">
    <mergeCell ref="A1:F1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9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N36" sqref="N36"/>
    </sheetView>
  </sheetViews>
  <sheetFormatPr defaultRowHeight="16.5"/>
  <cols>
    <col min="1" max="1" width="15.75" customWidth="1"/>
    <col min="2" max="2" width="15.75" style="11" customWidth="1"/>
    <col min="3" max="3" width="16.25" customWidth="1"/>
    <col min="4" max="4" width="19" style="11" customWidth="1"/>
    <col min="5" max="5" width="20" customWidth="1"/>
    <col min="6" max="6" width="22.375" customWidth="1"/>
  </cols>
  <sheetData>
    <row r="1" spans="1:11" ht="36.75" customHeight="1">
      <c r="A1" s="892" t="s">
        <v>114</v>
      </c>
      <c r="B1" s="892"/>
      <c r="C1" s="892"/>
      <c r="D1" s="892"/>
      <c r="E1" s="892"/>
      <c r="F1" s="20"/>
      <c r="G1" s="20"/>
      <c r="H1" s="55"/>
      <c r="I1" s="20"/>
      <c r="J1" s="20"/>
      <c r="K1" s="20"/>
    </row>
    <row r="2" spans="1:11" ht="22.5" customHeight="1" thickBot="1">
      <c r="A2" s="899" t="s">
        <v>115</v>
      </c>
      <c r="B2" s="899"/>
      <c r="C2" s="899"/>
      <c r="D2" s="899"/>
      <c r="E2" s="899"/>
    </row>
    <row r="3" spans="1:11" ht="21" customHeight="1">
      <c r="A3" s="37" t="s">
        <v>76</v>
      </c>
      <c r="B3" s="38" t="s">
        <v>77</v>
      </c>
      <c r="C3" s="38" t="s">
        <v>74</v>
      </c>
      <c r="D3" s="38" t="s">
        <v>78</v>
      </c>
      <c r="E3" s="39" t="s">
        <v>75</v>
      </c>
    </row>
    <row r="4" spans="1:11" s="229" customFormat="1" ht="20.100000000000001" hidden="1" customHeight="1">
      <c r="A4" s="232">
        <v>43551</v>
      </c>
      <c r="B4" s="230" t="s">
        <v>144</v>
      </c>
      <c r="C4" s="218">
        <v>10000000</v>
      </c>
      <c r="D4" s="230"/>
      <c r="E4" s="40" t="s">
        <v>145</v>
      </c>
    </row>
    <row r="5" spans="1:11" s="229" customFormat="1" ht="20.100000000000001" hidden="1" customHeight="1" thickBot="1">
      <c r="A5" s="235">
        <v>43577</v>
      </c>
      <c r="B5" s="251" t="s">
        <v>22</v>
      </c>
      <c r="C5" s="236">
        <v>6600000</v>
      </c>
      <c r="D5" s="251"/>
      <c r="E5" s="180" t="s">
        <v>134</v>
      </c>
    </row>
    <row r="6" spans="1:11" s="229" customFormat="1" ht="20.100000000000001" hidden="1" customHeight="1" thickBot="1">
      <c r="A6" s="314">
        <v>44187</v>
      </c>
      <c r="B6" s="315" t="s">
        <v>22</v>
      </c>
      <c r="C6" s="316">
        <v>21000000</v>
      </c>
      <c r="D6" s="315"/>
      <c r="E6" s="180" t="s">
        <v>134</v>
      </c>
    </row>
    <row r="7" spans="1:11" s="229" customFormat="1" ht="20.100000000000001" customHeight="1">
      <c r="A7" s="238"/>
      <c r="B7" s="239"/>
      <c r="C7" s="250"/>
      <c r="D7" s="239"/>
      <c r="E7" s="240"/>
    </row>
    <row r="8" spans="1:11" s="229" customFormat="1" ht="20.100000000000001" customHeight="1">
      <c r="A8" s="216"/>
      <c r="B8" s="215"/>
      <c r="C8" s="218"/>
      <c r="D8" s="215"/>
      <c r="E8" s="40"/>
    </row>
    <row r="9" spans="1:11" ht="20.100000000000001" customHeight="1" thickBot="1">
      <c r="A9" s="27"/>
      <c r="B9" s="153"/>
      <c r="C9" s="120"/>
      <c r="D9" s="153"/>
      <c r="E9" s="180"/>
    </row>
  </sheetData>
  <mergeCells count="2">
    <mergeCell ref="A2:E2"/>
    <mergeCell ref="A1:E1"/>
  </mergeCells>
  <phoneticPr fontId="3" type="noConversion"/>
  <printOptions horizontalCentered="1"/>
  <pageMargins left="0.39370078740157483" right="0.39370078740157483" top="0.31496062992125984" bottom="0.31496062992125984" header="0.19685039370078741" footer="0.19685039370078741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0"/>
  <sheetViews>
    <sheetView topLeftCell="B1" zoomScaleSheetLayoutView="100" workbookViewId="0">
      <selection activeCell="C139" sqref="C139:E140"/>
    </sheetView>
  </sheetViews>
  <sheetFormatPr defaultRowHeight="16.5"/>
  <cols>
    <col min="1" max="1" width="0" style="353" hidden="1" customWidth="1"/>
    <col min="2" max="2" width="9.875" style="44" customWidth="1"/>
    <col min="3" max="3" width="8.875" style="11" customWidth="1"/>
    <col min="4" max="4" width="22.5" style="11" customWidth="1"/>
    <col min="5" max="5" width="8.75" style="350" bestFit="1" customWidth="1"/>
    <col min="6" max="6" width="13.875" bestFit="1" customWidth="1"/>
    <col min="7" max="7" width="6.5" style="11" bestFit="1" customWidth="1"/>
    <col min="8" max="8" width="5.75" style="11" customWidth="1"/>
    <col min="9" max="9" width="12.375" style="599" bestFit="1" customWidth="1"/>
    <col min="12" max="12" width="9.875" bestFit="1" customWidth="1"/>
  </cols>
  <sheetData>
    <row r="1" spans="2:15" ht="36" customHeight="1">
      <c r="B1" s="227" t="s">
        <v>80</v>
      </c>
    </row>
    <row r="2" spans="2:15" ht="4.5" customHeight="1" thickBot="1">
      <c r="B2" s="43"/>
    </row>
    <row r="3" spans="2:15" ht="24.75" customHeight="1" thickBot="1">
      <c r="B3" s="286" t="s">
        <v>89</v>
      </c>
      <c r="C3" s="37" t="s">
        <v>81</v>
      </c>
      <c r="D3" s="38" t="s">
        <v>72</v>
      </c>
      <c r="E3" s="38" t="s">
        <v>73</v>
      </c>
      <c r="F3" s="38" t="s">
        <v>82</v>
      </c>
      <c r="G3" s="38" t="s">
        <v>83</v>
      </c>
      <c r="H3" s="38" t="s">
        <v>84</v>
      </c>
      <c r="I3" s="600" t="s">
        <v>104</v>
      </c>
    </row>
    <row r="4" spans="2:15" s="353" customFormat="1" hidden="1">
      <c r="B4" s="924" t="s">
        <v>171</v>
      </c>
      <c r="C4" s="448" t="s">
        <v>127</v>
      </c>
      <c r="D4" s="446" t="s">
        <v>319</v>
      </c>
      <c r="E4" s="446" t="s">
        <v>330</v>
      </c>
      <c r="F4" s="575" t="s">
        <v>318</v>
      </c>
      <c r="G4" s="575">
        <v>150</v>
      </c>
      <c r="H4" s="575" t="s">
        <v>136</v>
      </c>
      <c r="I4" s="601">
        <v>1500000</v>
      </c>
    </row>
    <row r="5" spans="2:15" s="353" customFormat="1" hidden="1">
      <c r="B5" s="925"/>
      <c r="C5" s="576" t="s">
        <v>127</v>
      </c>
      <c r="D5" s="447" t="s">
        <v>328</v>
      </c>
      <c r="E5" s="447" t="s">
        <v>329</v>
      </c>
      <c r="F5" s="571" t="s">
        <v>331</v>
      </c>
      <c r="G5" s="570">
        <v>300</v>
      </c>
      <c r="H5" s="570" t="s">
        <v>332</v>
      </c>
      <c r="I5" s="602">
        <v>300000</v>
      </c>
      <c r="N5" s="353" t="s">
        <v>744</v>
      </c>
      <c r="O5">
        <v>1358000</v>
      </c>
    </row>
    <row r="6" spans="2:15" s="353" customFormat="1" ht="17.25" hidden="1" thickBot="1">
      <c r="B6" s="926"/>
      <c r="C6" s="444" t="s">
        <v>127</v>
      </c>
      <c r="D6" s="449" t="s">
        <v>333</v>
      </c>
      <c r="E6" s="449" t="s">
        <v>334</v>
      </c>
      <c r="F6" s="284" t="s">
        <v>335</v>
      </c>
      <c r="G6" s="535">
        <v>6</v>
      </c>
      <c r="H6" s="535" t="s">
        <v>336</v>
      </c>
      <c r="I6" s="603">
        <v>150000</v>
      </c>
      <c r="O6">
        <v>182000</v>
      </c>
    </row>
    <row r="7" spans="2:15" s="353" customFormat="1" hidden="1">
      <c r="B7" s="914" t="s">
        <v>361</v>
      </c>
      <c r="C7" s="575" t="s">
        <v>127</v>
      </c>
      <c r="D7" s="432" t="s">
        <v>248</v>
      </c>
      <c r="E7" s="356" t="s">
        <v>150</v>
      </c>
      <c r="F7" s="381" t="s">
        <v>242</v>
      </c>
      <c r="G7" s="381">
        <v>400</v>
      </c>
      <c r="H7" s="382" t="s">
        <v>232</v>
      </c>
      <c r="I7" s="604">
        <v>1200000</v>
      </c>
      <c r="O7">
        <v>98000</v>
      </c>
    </row>
    <row r="8" spans="2:15" s="353" customFormat="1" hidden="1">
      <c r="B8" s="915"/>
      <c r="C8" s="570" t="s">
        <v>127</v>
      </c>
      <c r="D8" s="571" t="s">
        <v>137</v>
      </c>
      <c r="E8" s="354" t="s">
        <v>150</v>
      </c>
      <c r="F8" s="383" t="s">
        <v>262</v>
      </c>
      <c r="G8" s="383">
        <v>10</v>
      </c>
      <c r="H8" s="384" t="s">
        <v>136</v>
      </c>
      <c r="I8" s="605">
        <v>30000</v>
      </c>
      <c r="O8" s="353">
        <v>224000</v>
      </c>
    </row>
    <row r="9" spans="2:15" s="353" customFormat="1" hidden="1">
      <c r="B9" s="915"/>
      <c r="C9" s="570" t="s">
        <v>127</v>
      </c>
      <c r="D9" s="570" t="s">
        <v>367</v>
      </c>
      <c r="E9" s="354" t="s">
        <v>223</v>
      </c>
      <c r="F9" s="570" t="s">
        <v>368</v>
      </c>
      <c r="G9" s="570">
        <v>300</v>
      </c>
      <c r="H9" s="570" t="s">
        <v>369</v>
      </c>
      <c r="I9" s="602">
        <v>300000</v>
      </c>
      <c r="O9" s="353">
        <v>112000</v>
      </c>
    </row>
    <row r="10" spans="2:15" s="353" customFormat="1" hidden="1">
      <c r="B10" s="915"/>
      <c r="C10" s="570" t="s">
        <v>127</v>
      </c>
      <c r="D10" s="570" t="s">
        <v>362</v>
      </c>
      <c r="E10" s="570" t="s">
        <v>370</v>
      </c>
      <c r="F10" s="570" t="s">
        <v>371</v>
      </c>
      <c r="G10" s="570">
        <v>10</v>
      </c>
      <c r="H10" s="570" t="s">
        <v>372</v>
      </c>
      <c r="I10" s="602">
        <v>100000</v>
      </c>
      <c r="O10" s="353">
        <v>140000</v>
      </c>
    </row>
    <row r="11" spans="2:15" s="353" customFormat="1" hidden="1">
      <c r="B11" s="915"/>
      <c r="C11" s="570" t="s">
        <v>127</v>
      </c>
      <c r="D11" s="571" t="s">
        <v>363</v>
      </c>
      <c r="E11" s="570" t="s">
        <v>370</v>
      </c>
      <c r="F11" s="570" t="s">
        <v>373</v>
      </c>
      <c r="G11" s="570">
        <v>6</v>
      </c>
      <c r="H11" s="570" t="s">
        <v>374</v>
      </c>
      <c r="I11" s="602">
        <v>150000</v>
      </c>
      <c r="O11" s="353">
        <v>140000</v>
      </c>
    </row>
    <row r="12" spans="2:15" s="353" customFormat="1" hidden="1">
      <c r="B12" s="915"/>
      <c r="C12" s="570" t="s">
        <v>127</v>
      </c>
      <c r="D12" s="570" t="s">
        <v>364</v>
      </c>
      <c r="E12" s="570" t="s">
        <v>375</v>
      </c>
      <c r="F12" s="571" t="s">
        <v>271</v>
      </c>
      <c r="G12" s="570">
        <v>12</v>
      </c>
      <c r="H12" s="570" t="s">
        <v>376</v>
      </c>
      <c r="I12" s="602">
        <v>300000</v>
      </c>
      <c r="O12" s="353">
        <v>252000</v>
      </c>
    </row>
    <row r="13" spans="2:15" s="353" customFormat="1" hidden="1">
      <c r="B13" s="915"/>
      <c r="C13" s="570" t="s">
        <v>127</v>
      </c>
      <c r="D13" s="570" t="s">
        <v>294</v>
      </c>
      <c r="E13" s="570" t="s">
        <v>375</v>
      </c>
      <c r="F13" s="571" t="s">
        <v>271</v>
      </c>
      <c r="G13" s="570">
        <v>6</v>
      </c>
      <c r="H13" s="570" t="s">
        <v>380</v>
      </c>
      <c r="I13" s="602">
        <v>125000</v>
      </c>
      <c r="O13" s="353">
        <f>SUM(O5:O12)</f>
        <v>2506000</v>
      </c>
    </row>
    <row r="14" spans="2:15" hidden="1">
      <c r="B14" s="915"/>
      <c r="C14" s="570" t="s">
        <v>127</v>
      </c>
      <c r="D14" s="570" t="s">
        <v>365</v>
      </c>
      <c r="E14" s="570" t="s">
        <v>375</v>
      </c>
      <c r="F14" s="571" t="s">
        <v>378</v>
      </c>
      <c r="G14" s="570">
        <v>3</v>
      </c>
      <c r="H14" s="570" t="s">
        <v>377</v>
      </c>
      <c r="I14" s="602">
        <v>50000</v>
      </c>
    </row>
    <row r="15" spans="2:15" ht="17.25" hidden="1" thickBot="1">
      <c r="B15" s="927"/>
      <c r="C15" s="572" t="s">
        <v>127</v>
      </c>
      <c r="D15" s="572" t="s">
        <v>366</v>
      </c>
      <c r="E15" s="572" t="s">
        <v>138</v>
      </c>
      <c r="F15" s="574" t="s">
        <v>379</v>
      </c>
      <c r="G15" s="572">
        <v>3</v>
      </c>
      <c r="H15" s="572" t="s">
        <v>381</v>
      </c>
      <c r="I15" s="606">
        <v>45000</v>
      </c>
    </row>
    <row r="16" spans="2:15" hidden="1">
      <c r="B16" s="914" t="s">
        <v>415</v>
      </c>
      <c r="C16" s="575" t="s">
        <v>127</v>
      </c>
      <c r="D16" s="432" t="s">
        <v>248</v>
      </c>
      <c r="E16" s="356" t="s">
        <v>150</v>
      </c>
      <c r="F16" s="381" t="s">
        <v>242</v>
      </c>
      <c r="G16" s="381">
        <v>400</v>
      </c>
      <c r="H16" s="382" t="s">
        <v>232</v>
      </c>
      <c r="I16" s="604">
        <v>1200000</v>
      </c>
    </row>
    <row r="17" spans="2:9" hidden="1">
      <c r="B17" s="915"/>
      <c r="C17" s="570" t="s">
        <v>127</v>
      </c>
      <c r="D17" s="571" t="s">
        <v>137</v>
      </c>
      <c r="E17" s="354" t="s">
        <v>150</v>
      </c>
      <c r="F17" s="383" t="s">
        <v>421</v>
      </c>
      <c r="G17" s="383">
        <v>10</v>
      </c>
      <c r="H17" s="384" t="s">
        <v>136</v>
      </c>
      <c r="I17" s="605">
        <v>30000</v>
      </c>
    </row>
    <row r="18" spans="2:9" hidden="1">
      <c r="B18" s="915"/>
      <c r="C18" s="570" t="s">
        <v>127</v>
      </c>
      <c r="D18" s="571" t="s">
        <v>407</v>
      </c>
      <c r="E18" s="354" t="s">
        <v>135</v>
      </c>
      <c r="F18" s="383" t="s">
        <v>408</v>
      </c>
      <c r="G18" s="383">
        <v>16</v>
      </c>
      <c r="H18" s="384" t="s">
        <v>136</v>
      </c>
      <c r="I18" s="605">
        <v>224000</v>
      </c>
    </row>
    <row r="19" spans="2:9" ht="17.25" hidden="1" thickBot="1">
      <c r="B19" s="916"/>
      <c r="C19" s="535" t="s">
        <v>127</v>
      </c>
      <c r="D19" s="284" t="s">
        <v>409</v>
      </c>
      <c r="E19" s="357" t="s">
        <v>410</v>
      </c>
      <c r="F19" s="385" t="s">
        <v>411</v>
      </c>
      <c r="G19" s="385">
        <v>7</v>
      </c>
      <c r="H19" s="397" t="s">
        <v>136</v>
      </c>
      <c r="I19" s="607">
        <v>70000</v>
      </c>
    </row>
    <row r="20" spans="2:9" s="353" customFormat="1" hidden="1">
      <c r="B20" s="914" t="s">
        <v>464</v>
      </c>
      <c r="C20" s="575" t="s">
        <v>127</v>
      </c>
      <c r="D20" s="432" t="s">
        <v>248</v>
      </c>
      <c r="E20" s="356" t="s">
        <v>150</v>
      </c>
      <c r="F20" s="381" t="s">
        <v>242</v>
      </c>
      <c r="G20" s="381">
        <v>400</v>
      </c>
      <c r="H20" s="382" t="s">
        <v>232</v>
      </c>
      <c r="I20" s="604">
        <v>1200000</v>
      </c>
    </row>
    <row r="21" spans="2:9" s="353" customFormat="1" hidden="1">
      <c r="B21" s="915"/>
      <c r="C21" s="570" t="s">
        <v>127</v>
      </c>
      <c r="D21" s="571" t="s">
        <v>137</v>
      </c>
      <c r="E21" s="354" t="s">
        <v>150</v>
      </c>
      <c r="F21" s="383" t="s">
        <v>420</v>
      </c>
      <c r="G21" s="383">
        <v>10</v>
      </c>
      <c r="H21" s="384" t="s">
        <v>136</v>
      </c>
      <c r="I21" s="605">
        <v>30000</v>
      </c>
    </row>
    <row r="22" spans="2:9" s="353" customFormat="1" hidden="1">
      <c r="B22" s="927"/>
      <c r="C22" s="570" t="s">
        <v>127</v>
      </c>
      <c r="D22" s="574" t="s">
        <v>469</v>
      </c>
      <c r="E22" s="577" t="s">
        <v>466</v>
      </c>
      <c r="F22" s="486" t="s">
        <v>465</v>
      </c>
      <c r="G22" s="486">
        <v>10</v>
      </c>
      <c r="H22" s="398" t="s">
        <v>470</v>
      </c>
      <c r="I22" s="608">
        <v>50000</v>
      </c>
    </row>
    <row r="23" spans="2:9" s="353" customFormat="1" ht="17.25" hidden="1" thickBot="1">
      <c r="B23" s="916"/>
      <c r="C23" s="535" t="s">
        <v>127</v>
      </c>
      <c r="D23" s="284" t="s">
        <v>467</v>
      </c>
      <c r="E23" s="357" t="s">
        <v>138</v>
      </c>
      <c r="F23" s="385" t="s">
        <v>468</v>
      </c>
      <c r="G23" s="385">
        <v>10</v>
      </c>
      <c r="H23" s="397" t="s">
        <v>136</v>
      </c>
      <c r="I23" s="607">
        <v>1000000</v>
      </c>
    </row>
    <row r="24" spans="2:9" s="353" customFormat="1" hidden="1">
      <c r="B24" s="914" t="s">
        <v>204</v>
      </c>
      <c r="C24" s="575" t="s">
        <v>127</v>
      </c>
      <c r="D24" s="432" t="s">
        <v>248</v>
      </c>
      <c r="E24" s="356" t="s">
        <v>150</v>
      </c>
      <c r="F24" s="381" t="s">
        <v>242</v>
      </c>
      <c r="G24" s="381">
        <v>400</v>
      </c>
      <c r="H24" s="382" t="s">
        <v>232</v>
      </c>
      <c r="I24" s="604">
        <v>1200000</v>
      </c>
    </row>
    <row r="25" spans="2:9" s="353" customFormat="1" hidden="1">
      <c r="B25" s="915"/>
      <c r="C25" s="570" t="s">
        <v>127</v>
      </c>
      <c r="D25" s="571" t="s">
        <v>137</v>
      </c>
      <c r="E25" s="354" t="s">
        <v>150</v>
      </c>
      <c r="F25" s="383" t="s">
        <v>420</v>
      </c>
      <c r="G25" s="383">
        <v>10</v>
      </c>
      <c r="H25" s="384" t="s">
        <v>136</v>
      </c>
      <c r="I25" s="605">
        <v>30000</v>
      </c>
    </row>
    <row r="26" spans="2:9" s="353" customFormat="1" hidden="1">
      <c r="B26" s="927"/>
      <c r="C26" s="570" t="s">
        <v>127</v>
      </c>
      <c r="D26" s="574" t="s">
        <v>474</v>
      </c>
      <c r="E26" s="577" t="s">
        <v>475</v>
      </c>
      <c r="F26" s="486" t="s">
        <v>476</v>
      </c>
      <c r="G26" s="486">
        <v>2</v>
      </c>
      <c r="H26" s="398" t="s">
        <v>470</v>
      </c>
      <c r="I26" s="608">
        <v>70000</v>
      </c>
    </row>
    <row r="27" spans="2:9" s="353" customFormat="1" hidden="1">
      <c r="B27" s="927"/>
      <c r="C27" s="570" t="s">
        <v>127</v>
      </c>
      <c r="D27" s="574" t="s">
        <v>477</v>
      </c>
      <c r="E27" s="577" t="s">
        <v>478</v>
      </c>
      <c r="F27" s="486" t="s">
        <v>479</v>
      </c>
      <c r="G27" s="486">
        <v>10</v>
      </c>
      <c r="H27" s="398" t="s">
        <v>470</v>
      </c>
      <c r="I27" s="608">
        <v>100000</v>
      </c>
    </row>
    <row r="28" spans="2:9" s="353" customFormat="1" hidden="1">
      <c r="B28" s="927"/>
      <c r="C28" s="570" t="s">
        <v>127</v>
      </c>
      <c r="D28" s="574" t="s">
        <v>480</v>
      </c>
      <c r="E28" s="577" t="s">
        <v>481</v>
      </c>
      <c r="F28" s="486" t="s">
        <v>482</v>
      </c>
      <c r="G28" s="486">
        <v>10</v>
      </c>
      <c r="H28" s="398" t="s">
        <v>483</v>
      </c>
      <c r="I28" s="608">
        <v>100000</v>
      </c>
    </row>
    <row r="29" spans="2:9" s="353" customFormat="1" ht="17.25" hidden="1" thickBot="1">
      <c r="B29" s="916"/>
      <c r="C29" s="535" t="s">
        <v>127</v>
      </c>
      <c r="D29" s="284" t="s">
        <v>471</v>
      </c>
      <c r="E29" s="357" t="s">
        <v>472</v>
      </c>
      <c r="F29" s="385" t="s">
        <v>473</v>
      </c>
      <c r="G29" s="385">
        <v>8</v>
      </c>
      <c r="H29" s="397" t="s">
        <v>136</v>
      </c>
      <c r="I29" s="607">
        <v>112000</v>
      </c>
    </row>
    <row r="30" spans="2:9" s="353" customFormat="1" hidden="1">
      <c r="B30" s="914" t="s">
        <v>516</v>
      </c>
      <c r="C30" s="575" t="s">
        <v>127</v>
      </c>
      <c r="D30" s="432" t="s">
        <v>248</v>
      </c>
      <c r="E30" s="356" t="s">
        <v>150</v>
      </c>
      <c r="F30" s="381" t="s">
        <v>242</v>
      </c>
      <c r="G30" s="381">
        <v>400</v>
      </c>
      <c r="H30" s="382" t="s">
        <v>232</v>
      </c>
      <c r="I30" s="604">
        <v>1200000</v>
      </c>
    </row>
    <row r="31" spans="2:9" s="353" customFormat="1" hidden="1">
      <c r="B31" s="915"/>
      <c r="C31" s="570" t="s">
        <v>127</v>
      </c>
      <c r="D31" s="571" t="s">
        <v>137</v>
      </c>
      <c r="E31" s="354" t="s">
        <v>150</v>
      </c>
      <c r="F31" s="383" t="s">
        <v>420</v>
      </c>
      <c r="G31" s="383">
        <v>10</v>
      </c>
      <c r="H31" s="384" t="s">
        <v>136</v>
      </c>
      <c r="I31" s="605">
        <v>30000</v>
      </c>
    </row>
    <row r="32" spans="2:9" s="353" customFormat="1" hidden="1">
      <c r="B32" s="927"/>
      <c r="C32" s="570" t="s">
        <v>127</v>
      </c>
      <c r="D32" s="574" t="s">
        <v>518</v>
      </c>
      <c r="E32" s="577" t="s">
        <v>135</v>
      </c>
      <c r="F32" s="486" t="s">
        <v>517</v>
      </c>
      <c r="G32" s="486">
        <v>200</v>
      </c>
      <c r="H32" s="398" t="s">
        <v>519</v>
      </c>
      <c r="I32" s="608">
        <v>200000</v>
      </c>
    </row>
    <row r="33" spans="2:9" s="353" customFormat="1" hidden="1">
      <c r="B33" s="927"/>
      <c r="C33" s="570" t="s">
        <v>127</v>
      </c>
      <c r="D33" s="574" t="s">
        <v>520</v>
      </c>
      <c r="E33" s="577" t="s">
        <v>135</v>
      </c>
      <c r="F33" s="486" t="s">
        <v>165</v>
      </c>
      <c r="G33" s="486">
        <v>2</v>
      </c>
      <c r="H33" s="398" t="s">
        <v>136</v>
      </c>
      <c r="I33" s="608">
        <v>30000</v>
      </c>
    </row>
    <row r="34" spans="2:9" s="353" customFormat="1" ht="17.25" hidden="1" thickBot="1">
      <c r="B34" s="927"/>
      <c r="C34" s="572" t="s">
        <v>127</v>
      </c>
      <c r="D34" s="574" t="s">
        <v>469</v>
      </c>
      <c r="E34" s="577" t="s">
        <v>138</v>
      </c>
      <c r="F34" s="486" t="s">
        <v>521</v>
      </c>
      <c r="G34" s="486">
        <v>10</v>
      </c>
      <c r="H34" s="398" t="s">
        <v>136</v>
      </c>
      <c r="I34" s="608">
        <v>100000</v>
      </c>
    </row>
    <row r="35" spans="2:9" hidden="1">
      <c r="B35" s="914" t="s">
        <v>251</v>
      </c>
      <c r="C35" s="575" t="s">
        <v>127</v>
      </c>
      <c r="D35" s="432" t="s">
        <v>248</v>
      </c>
      <c r="E35" s="356" t="s">
        <v>150</v>
      </c>
      <c r="F35" s="381" t="s">
        <v>242</v>
      </c>
      <c r="G35" s="381">
        <v>400</v>
      </c>
      <c r="H35" s="382" t="s">
        <v>232</v>
      </c>
      <c r="I35" s="604">
        <v>1200000</v>
      </c>
    </row>
    <row r="36" spans="2:9" hidden="1">
      <c r="B36" s="915"/>
      <c r="C36" s="570" t="s">
        <v>127</v>
      </c>
      <c r="D36" s="571" t="s">
        <v>137</v>
      </c>
      <c r="E36" s="354" t="s">
        <v>150</v>
      </c>
      <c r="F36" s="383" t="s">
        <v>420</v>
      </c>
      <c r="G36" s="383">
        <v>10</v>
      </c>
      <c r="H36" s="384" t="s">
        <v>136</v>
      </c>
      <c r="I36" s="605">
        <v>30000</v>
      </c>
    </row>
    <row r="37" spans="2:9" hidden="1">
      <c r="B37" s="915"/>
      <c r="C37" s="570" t="s">
        <v>127</v>
      </c>
      <c r="D37" s="571" t="s">
        <v>554</v>
      </c>
      <c r="E37" s="354" t="s">
        <v>555</v>
      </c>
      <c r="F37" s="383" t="s">
        <v>556</v>
      </c>
      <c r="G37" s="383">
        <v>10</v>
      </c>
      <c r="H37" s="384" t="s">
        <v>136</v>
      </c>
      <c r="I37" s="605">
        <v>140000</v>
      </c>
    </row>
    <row r="38" spans="2:9" hidden="1">
      <c r="B38" s="915"/>
      <c r="C38" s="570" t="s">
        <v>127</v>
      </c>
      <c r="D38" s="571" t="s">
        <v>557</v>
      </c>
      <c r="E38" s="354" t="s">
        <v>555</v>
      </c>
      <c r="F38" s="383" t="s">
        <v>558</v>
      </c>
      <c r="G38" s="383">
        <v>10</v>
      </c>
      <c r="H38" s="384" t="s">
        <v>136</v>
      </c>
      <c r="I38" s="605">
        <v>200000</v>
      </c>
    </row>
    <row r="39" spans="2:9" s="353" customFormat="1" hidden="1">
      <c r="B39" s="915"/>
      <c r="C39" s="570" t="s">
        <v>127</v>
      </c>
      <c r="D39" s="571" t="s">
        <v>576</v>
      </c>
      <c r="E39" s="354" t="s">
        <v>562</v>
      </c>
      <c r="F39" s="383" t="s">
        <v>561</v>
      </c>
      <c r="G39" s="383">
        <v>10</v>
      </c>
      <c r="H39" s="384" t="s">
        <v>136</v>
      </c>
      <c r="I39" s="605">
        <v>330000</v>
      </c>
    </row>
    <row r="40" spans="2:9" s="353" customFormat="1" hidden="1">
      <c r="B40" s="915"/>
      <c r="C40" s="570" t="s">
        <v>127</v>
      </c>
      <c r="D40" s="571" t="s">
        <v>563</v>
      </c>
      <c r="E40" s="354" t="s">
        <v>564</v>
      </c>
      <c r="F40" s="383" t="s">
        <v>565</v>
      </c>
      <c r="G40" s="383">
        <v>4</v>
      </c>
      <c r="H40" s="384" t="s">
        <v>566</v>
      </c>
      <c r="I40" s="605">
        <v>40000</v>
      </c>
    </row>
    <row r="41" spans="2:9" s="353" customFormat="1" hidden="1">
      <c r="B41" s="915"/>
      <c r="C41" s="570" t="s">
        <v>127</v>
      </c>
      <c r="D41" s="571" t="s">
        <v>567</v>
      </c>
      <c r="E41" s="354" t="s">
        <v>568</v>
      </c>
      <c r="F41" s="383" t="s">
        <v>569</v>
      </c>
      <c r="G41" s="383">
        <v>20</v>
      </c>
      <c r="H41" s="384" t="s">
        <v>570</v>
      </c>
      <c r="I41" s="605">
        <v>200000</v>
      </c>
    </row>
    <row r="42" spans="2:9" hidden="1">
      <c r="B42" s="915"/>
      <c r="C42" s="570" t="s">
        <v>127</v>
      </c>
      <c r="D42" s="571" t="s">
        <v>559</v>
      </c>
      <c r="E42" s="354" t="s">
        <v>555</v>
      </c>
      <c r="F42" s="383" t="s">
        <v>560</v>
      </c>
      <c r="G42" s="383">
        <v>10</v>
      </c>
      <c r="H42" s="384" t="s">
        <v>136</v>
      </c>
      <c r="I42" s="605">
        <v>200000</v>
      </c>
    </row>
    <row r="43" spans="2:9" hidden="1">
      <c r="B43" s="915"/>
      <c r="C43" s="570" t="s">
        <v>127</v>
      </c>
      <c r="D43" s="571" t="s">
        <v>571</v>
      </c>
      <c r="E43" s="354" t="s">
        <v>555</v>
      </c>
      <c r="F43" s="383" t="s">
        <v>572</v>
      </c>
      <c r="G43" s="383">
        <v>1</v>
      </c>
      <c r="H43" s="384" t="s">
        <v>136</v>
      </c>
      <c r="I43" s="605">
        <v>20000</v>
      </c>
    </row>
    <row r="44" spans="2:9" ht="17.25" hidden="1" thickBot="1">
      <c r="B44" s="927"/>
      <c r="C44" s="572" t="s">
        <v>127</v>
      </c>
      <c r="D44" s="574" t="s">
        <v>573</v>
      </c>
      <c r="E44" s="577" t="s">
        <v>574</v>
      </c>
      <c r="F44" s="486" t="s">
        <v>256</v>
      </c>
      <c r="G44" s="486">
        <v>200</v>
      </c>
      <c r="H44" s="398" t="s">
        <v>268</v>
      </c>
      <c r="I44" s="608">
        <v>600000</v>
      </c>
    </row>
    <row r="45" spans="2:9" hidden="1">
      <c r="B45" s="902" t="s">
        <v>601</v>
      </c>
      <c r="C45" s="575" t="s">
        <v>127</v>
      </c>
      <c r="D45" s="432" t="s">
        <v>248</v>
      </c>
      <c r="E45" s="356" t="s">
        <v>150</v>
      </c>
      <c r="F45" s="381" t="s">
        <v>242</v>
      </c>
      <c r="G45" s="381">
        <v>400</v>
      </c>
      <c r="H45" s="382" t="s">
        <v>232</v>
      </c>
      <c r="I45" s="604">
        <v>1200000</v>
      </c>
    </row>
    <row r="46" spans="2:9" hidden="1">
      <c r="B46" s="903"/>
      <c r="C46" s="570" t="s">
        <v>127</v>
      </c>
      <c r="D46" s="571" t="s">
        <v>137</v>
      </c>
      <c r="E46" s="354" t="s">
        <v>150</v>
      </c>
      <c r="F46" s="383" t="s">
        <v>420</v>
      </c>
      <c r="G46" s="383">
        <v>10</v>
      </c>
      <c r="H46" s="384" t="s">
        <v>136</v>
      </c>
      <c r="I46" s="605">
        <v>30000</v>
      </c>
    </row>
    <row r="47" spans="2:9" hidden="1">
      <c r="B47" s="903"/>
      <c r="C47" s="570" t="s">
        <v>127</v>
      </c>
      <c r="D47" s="571" t="s">
        <v>554</v>
      </c>
      <c r="E47" s="354" t="s">
        <v>555</v>
      </c>
      <c r="F47" s="383" t="s">
        <v>556</v>
      </c>
      <c r="G47" s="383">
        <v>10</v>
      </c>
      <c r="H47" s="384" t="s">
        <v>136</v>
      </c>
      <c r="I47" s="605">
        <v>140000</v>
      </c>
    </row>
    <row r="48" spans="2:9" hidden="1">
      <c r="B48" s="903"/>
      <c r="C48" s="570" t="s">
        <v>127</v>
      </c>
      <c r="D48" s="570" t="s">
        <v>602</v>
      </c>
      <c r="E48" s="354" t="s">
        <v>555</v>
      </c>
      <c r="F48" s="570" t="s">
        <v>607</v>
      </c>
      <c r="G48" s="570">
        <v>10</v>
      </c>
      <c r="H48" s="570" t="s">
        <v>608</v>
      </c>
      <c r="I48" s="609">
        <v>200000</v>
      </c>
    </row>
    <row r="49" spans="2:9" ht="17.25" hidden="1" thickBot="1">
      <c r="B49" s="912"/>
      <c r="C49" s="535" t="s">
        <v>127</v>
      </c>
      <c r="D49" s="535" t="s">
        <v>603</v>
      </c>
      <c r="E49" s="535" t="s">
        <v>604</v>
      </c>
      <c r="F49" s="535" t="s">
        <v>605</v>
      </c>
      <c r="G49" s="535">
        <v>3</v>
      </c>
      <c r="H49" s="535" t="s">
        <v>606</v>
      </c>
      <c r="I49" s="610">
        <v>60000</v>
      </c>
    </row>
    <row r="50" spans="2:9" hidden="1">
      <c r="B50" s="902" t="s">
        <v>264</v>
      </c>
      <c r="C50" s="575" t="s">
        <v>127</v>
      </c>
      <c r="D50" s="432" t="s">
        <v>248</v>
      </c>
      <c r="E50" s="356" t="s">
        <v>150</v>
      </c>
      <c r="F50" s="381" t="s">
        <v>242</v>
      </c>
      <c r="G50" s="381">
        <v>400</v>
      </c>
      <c r="H50" s="382" t="s">
        <v>232</v>
      </c>
      <c r="I50" s="604">
        <v>1200000</v>
      </c>
    </row>
    <row r="51" spans="2:9" hidden="1">
      <c r="B51" s="903"/>
      <c r="C51" s="570" t="s">
        <v>127</v>
      </c>
      <c r="D51" s="571" t="s">
        <v>137</v>
      </c>
      <c r="E51" s="354" t="s">
        <v>150</v>
      </c>
      <c r="F51" s="383" t="s">
        <v>420</v>
      </c>
      <c r="G51" s="383">
        <v>10</v>
      </c>
      <c r="H51" s="384" t="s">
        <v>136</v>
      </c>
      <c r="I51" s="605">
        <v>30000</v>
      </c>
    </row>
    <row r="52" spans="2:9" hidden="1">
      <c r="B52" s="903"/>
      <c r="C52" s="570" t="s">
        <v>127</v>
      </c>
      <c r="D52" s="570" t="s">
        <v>602</v>
      </c>
      <c r="E52" s="354" t="s">
        <v>249</v>
      </c>
      <c r="F52" s="570" t="s">
        <v>252</v>
      </c>
      <c r="G52" s="570">
        <v>10</v>
      </c>
      <c r="H52" s="570" t="s">
        <v>608</v>
      </c>
      <c r="I52" s="609">
        <v>200000</v>
      </c>
    </row>
    <row r="53" spans="2:9" hidden="1">
      <c r="B53" s="903"/>
      <c r="C53" s="570" t="s">
        <v>127</v>
      </c>
      <c r="D53" s="570" t="s">
        <v>638</v>
      </c>
      <c r="E53" s="354" t="s">
        <v>639</v>
      </c>
      <c r="F53" s="570" t="s">
        <v>640</v>
      </c>
      <c r="G53" s="570">
        <v>25</v>
      </c>
      <c r="H53" s="570" t="s">
        <v>608</v>
      </c>
      <c r="I53" s="609">
        <v>1500000</v>
      </c>
    </row>
    <row r="54" spans="2:9" ht="17.25" hidden="1" thickBot="1">
      <c r="B54" s="912"/>
      <c r="C54" s="535" t="s">
        <v>127</v>
      </c>
      <c r="D54" s="535" t="s">
        <v>642</v>
      </c>
      <c r="E54" s="357" t="s">
        <v>249</v>
      </c>
      <c r="F54" s="535" t="s">
        <v>641</v>
      </c>
      <c r="G54" s="535">
        <v>30</v>
      </c>
      <c r="H54" s="535" t="s">
        <v>608</v>
      </c>
      <c r="I54" s="610">
        <v>975000</v>
      </c>
    </row>
    <row r="55" spans="2:9" hidden="1">
      <c r="B55" s="902" t="s">
        <v>149</v>
      </c>
      <c r="C55" s="575" t="s">
        <v>127</v>
      </c>
      <c r="D55" s="432" t="s">
        <v>248</v>
      </c>
      <c r="E55" s="356" t="s">
        <v>150</v>
      </c>
      <c r="F55" s="381" t="s">
        <v>242</v>
      </c>
      <c r="G55" s="381">
        <v>400</v>
      </c>
      <c r="H55" s="382" t="s">
        <v>232</v>
      </c>
      <c r="I55" s="604">
        <v>1200000</v>
      </c>
    </row>
    <row r="56" spans="2:9" hidden="1">
      <c r="B56" s="903"/>
      <c r="C56" s="570" t="s">
        <v>127</v>
      </c>
      <c r="D56" s="571" t="s">
        <v>137</v>
      </c>
      <c r="E56" s="354" t="s">
        <v>150</v>
      </c>
      <c r="F56" s="383" t="s">
        <v>420</v>
      </c>
      <c r="G56" s="383">
        <v>10</v>
      </c>
      <c r="H56" s="384" t="s">
        <v>136</v>
      </c>
      <c r="I56" s="605">
        <v>30000</v>
      </c>
    </row>
    <row r="57" spans="2:9" hidden="1">
      <c r="B57" s="903"/>
      <c r="C57" s="570" t="s">
        <v>127</v>
      </c>
      <c r="D57" s="570" t="s">
        <v>654</v>
      </c>
      <c r="E57" s="570" t="s">
        <v>655</v>
      </c>
      <c r="F57" s="571" t="s">
        <v>656</v>
      </c>
      <c r="G57" s="570">
        <v>18</v>
      </c>
      <c r="H57" s="571" t="s">
        <v>136</v>
      </c>
      <c r="I57" s="605">
        <v>252000</v>
      </c>
    </row>
    <row r="58" spans="2:9" hidden="1">
      <c r="B58" s="903"/>
      <c r="C58" s="570" t="s">
        <v>127</v>
      </c>
      <c r="D58" s="900" t="s">
        <v>657</v>
      </c>
      <c r="E58" s="900" t="s">
        <v>658</v>
      </c>
      <c r="F58" s="571" t="s">
        <v>659</v>
      </c>
      <c r="G58" s="570">
        <v>41</v>
      </c>
      <c r="H58" s="571" t="s">
        <v>136</v>
      </c>
      <c r="I58" s="605">
        <v>1640000</v>
      </c>
    </row>
    <row r="59" spans="2:9" hidden="1">
      <c r="B59" s="903"/>
      <c r="C59" s="570" t="s">
        <v>127</v>
      </c>
      <c r="D59" s="900"/>
      <c r="E59" s="900"/>
      <c r="F59" s="571" t="s">
        <v>660</v>
      </c>
      <c r="G59" s="570">
        <v>6</v>
      </c>
      <c r="H59" s="571" t="s">
        <v>136</v>
      </c>
      <c r="I59" s="605">
        <v>203400</v>
      </c>
    </row>
    <row r="60" spans="2:9" hidden="1">
      <c r="B60" s="903"/>
      <c r="C60" s="570" t="s">
        <v>127</v>
      </c>
      <c r="D60" s="900"/>
      <c r="E60" s="900"/>
      <c r="F60" s="571" t="s">
        <v>661</v>
      </c>
      <c r="G60" s="570">
        <v>5</v>
      </c>
      <c r="H60" s="571" t="s">
        <v>136</v>
      </c>
      <c r="I60" s="605">
        <v>124500</v>
      </c>
    </row>
    <row r="61" spans="2:9" hidden="1">
      <c r="B61" s="903"/>
      <c r="C61" s="570" t="s">
        <v>127</v>
      </c>
      <c r="D61" s="900"/>
      <c r="E61" s="900"/>
      <c r="F61" s="571" t="s">
        <v>662</v>
      </c>
      <c r="G61" s="570">
        <v>5</v>
      </c>
      <c r="H61" s="571" t="s">
        <v>136</v>
      </c>
      <c r="I61" s="605">
        <v>124500</v>
      </c>
    </row>
    <row r="62" spans="2:9" ht="17.25" hidden="1" thickBot="1">
      <c r="B62" s="903"/>
      <c r="C62" s="572" t="s">
        <v>127</v>
      </c>
      <c r="D62" s="901"/>
      <c r="E62" s="901"/>
      <c r="F62" s="574" t="s">
        <v>663</v>
      </c>
      <c r="G62" s="572">
        <v>31</v>
      </c>
      <c r="H62" s="574" t="s">
        <v>136</v>
      </c>
      <c r="I62" s="608">
        <v>1178000</v>
      </c>
    </row>
    <row r="63" spans="2:9" hidden="1">
      <c r="B63" s="914" t="s">
        <v>269</v>
      </c>
      <c r="C63" s="575" t="s">
        <v>127</v>
      </c>
      <c r="D63" s="432" t="s">
        <v>248</v>
      </c>
      <c r="E63" s="356" t="s">
        <v>150</v>
      </c>
      <c r="F63" s="381" t="s">
        <v>242</v>
      </c>
      <c r="G63" s="381">
        <v>400</v>
      </c>
      <c r="H63" s="382" t="s">
        <v>232</v>
      </c>
      <c r="I63" s="604">
        <v>1200000</v>
      </c>
    </row>
    <row r="64" spans="2:9" hidden="1">
      <c r="B64" s="915"/>
      <c r="C64" s="570" t="s">
        <v>127</v>
      </c>
      <c r="D64" s="571" t="s">
        <v>137</v>
      </c>
      <c r="E64" s="354" t="s">
        <v>150</v>
      </c>
      <c r="F64" s="383" t="s">
        <v>420</v>
      </c>
      <c r="G64" s="383">
        <v>10</v>
      </c>
      <c r="H64" s="384" t="s">
        <v>136</v>
      </c>
      <c r="I64" s="605">
        <v>30000</v>
      </c>
    </row>
    <row r="65" spans="2:9" hidden="1">
      <c r="B65" s="915"/>
      <c r="C65" s="570" t="s">
        <v>127</v>
      </c>
      <c r="D65" s="570" t="s">
        <v>691</v>
      </c>
      <c r="E65" s="570" t="s">
        <v>696</v>
      </c>
      <c r="F65" s="570" t="s">
        <v>700</v>
      </c>
      <c r="G65" s="570">
        <v>6</v>
      </c>
      <c r="H65" s="384" t="s">
        <v>136</v>
      </c>
      <c r="I65" s="605">
        <v>90000</v>
      </c>
    </row>
    <row r="66" spans="2:9" hidden="1">
      <c r="B66" s="915"/>
      <c r="C66" s="901" t="s">
        <v>127</v>
      </c>
      <c r="D66" s="901" t="s">
        <v>692</v>
      </c>
      <c r="E66" s="570" t="s">
        <v>697</v>
      </c>
      <c r="F66" s="570" t="s">
        <v>701</v>
      </c>
      <c r="G66" s="570">
        <v>1</v>
      </c>
      <c r="H66" s="570" t="s">
        <v>702</v>
      </c>
      <c r="I66" s="605">
        <v>50000</v>
      </c>
    </row>
    <row r="67" spans="2:9" s="353" customFormat="1" hidden="1">
      <c r="B67" s="915"/>
      <c r="C67" s="911"/>
      <c r="D67" s="911"/>
      <c r="E67" s="570" t="s">
        <v>698</v>
      </c>
      <c r="F67" s="570" t="s">
        <v>703</v>
      </c>
      <c r="G67" s="570">
        <v>1</v>
      </c>
      <c r="H67" s="384" t="s">
        <v>136</v>
      </c>
      <c r="I67" s="605">
        <v>40000</v>
      </c>
    </row>
    <row r="68" spans="2:9" s="353" customFormat="1" hidden="1">
      <c r="B68" s="915"/>
      <c r="C68" s="901" t="s">
        <v>127</v>
      </c>
      <c r="D68" s="901" t="s">
        <v>693</v>
      </c>
      <c r="E68" s="901" t="s">
        <v>698</v>
      </c>
      <c r="F68" s="570" t="s">
        <v>707</v>
      </c>
      <c r="G68" s="570">
        <v>10</v>
      </c>
      <c r="H68" s="384" t="s">
        <v>136</v>
      </c>
      <c r="I68" s="605">
        <v>100000</v>
      </c>
    </row>
    <row r="69" spans="2:9" hidden="1">
      <c r="B69" s="915"/>
      <c r="C69" s="911"/>
      <c r="D69" s="911"/>
      <c r="E69" s="911"/>
      <c r="F69" s="570" t="s">
        <v>708</v>
      </c>
      <c r="G69" s="570">
        <v>10</v>
      </c>
      <c r="H69" s="384" t="s">
        <v>136</v>
      </c>
      <c r="I69" s="605">
        <v>100000</v>
      </c>
    </row>
    <row r="70" spans="2:9" hidden="1">
      <c r="B70" s="915"/>
      <c r="C70" s="570" t="s">
        <v>127</v>
      </c>
      <c r="D70" s="570" t="s">
        <v>694</v>
      </c>
      <c r="E70" s="570" t="s">
        <v>698</v>
      </c>
      <c r="F70" s="570" t="s">
        <v>704</v>
      </c>
      <c r="G70" s="570">
        <v>10</v>
      </c>
      <c r="H70" s="570" t="s">
        <v>705</v>
      </c>
      <c r="I70" s="605">
        <v>100000</v>
      </c>
    </row>
    <row r="71" spans="2:9" ht="17.25" hidden="1" thickBot="1">
      <c r="B71" s="916"/>
      <c r="C71" s="535" t="s">
        <v>127</v>
      </c>
      <c r="D71" s="535" t="s">
        <v>695</v>
      </c>
      <c r="E71" s="535" t="s">
        <v>699</v>
      </c>
      <c r="F71" s="535" t="s">
        <v>706</v>
      </c>
      <c r="G71" s="535">
        <v>7</v>
      </c>
      <c r="H71" s="397" t="s">
        <v>136</v>
      </c>
      <c r="I71" s="607">
        <v>118300</v>
      </c>
    </row>
    <row r="72" spans="2:9" hidden="1">
      <c r="B72" s="902" t="s">
        <v>729</v>
      </c>
      <c r="C72" s="573" t="s">
        <v>127</v>
      </c>
      <c r="D72" s="564" t="s">
        <v>248</v>
      </c>
      <c r="E72" s="565" t="s">
        <v>150</v>
      </c>
      <c r="F72" s="566" t="s">
        <v>242</v>
      </c>
      <c r="G72" s="566">
        <v>400</v>
      </c>
      <c r="H72" s="567" t="s">
        <v>232</v>
      </c>
      <c r="I72" s="611">
        <v>1200000</v>
      </c>
    </row>
    <row r="73" spans="2:9" hidden="1">
      <c r="B73" s="903"/>
      <c r="C73" s="570" t="s">
        <v>127</v>
      </c>
      <c r="D73" s="571" t="s">
        <v>137</v>
      </c>
      <c r="E73" s="354" t="s">
        <v>150</v>
      </c>
      <c r="F73" s="383" t="s">
        <v>420</v>
      </c>
      <c r="G73" s="383">
        <v>10</v>
      </c>
      <c r="H73" s="384" t="s">
        <v>136</v>
      </c>
      <c r="I73" s="605">
        <v>30000</v>
      </c>
    </row>
    <row r="74" spans="2:9" hidden="1">
      <c r="B74" s="903"/>
      <c r="C74" s="901" t="s">
        <v>127</v>
      </c>
      <c r="D74" s="905" t="s">
        <v>725</v>
      </c>
      <c r="E74" s="568" t="s">
        <v>730</v>
      </c>
      <c r="F74" s="568" t="s">
        <v>740</v>
      </c>
      <c r="G74" s="366">
        <v>2</v>
      </c>
      <c r="H74" s="366" t="s">
        <v>741</v>
      </c>
      <c r="I74" s="605">
        <v>50000</v>
      </c>
    </row>
    <row r="75" spans="2:9" s="353" customFormat="1" hidden="1">
      <c r="B75" s="903"/>
      <c r="C75" s="911"/>
      <c r="D75" s="913"/>
      <c r="E75" s="568" t="s">
        <v>730</v>
      </c>
      <c r="F75" s="568" t="s">
        <v>742</v>
      </c>
      <c r="G75" s="366">
        <v>10</v>
      </c>
      <c r="H75" s="366" t="s">
        <v>743</v>
      </c>
      <c r="I75" s="605">
        <v>70000</v>
      </c>
    </row>
    <row r="76" spans="2:9" hidden="1">
      <c r="B76" s="903"/>
      <c r="C76" s="570" t="s">
        <v>127</v>
      </c>
      <c r="D76" s="571" t="s">
        <v>726</v>
      </c>
      <c r="E76" s="561" t="s">
        <v>731</v>
      </c>
      <c r="F76" s="366" t="s">
        <v>738</v>
      </c>
      <c r="G76" s="366">
        <v>7</v>
      </c>
      <c r="H76" s="366" t="s">
        <v>739</v>
      </c>
      <c r="I76" s="605">
        <v>100000</v>
      </c>
    </row>
    <row r="77" spans="2:9" hidden="1">
      <c r="B77" s="903"/>
      <c r="C77" s="570" t="s">
        <v>127</v>
      </c>
      <c r="D77" s="571" t="s">
        <v>727</v>
      </c>
      <c r="E77" s="561" t="s">
        <v>732</v>
      </c>
      <c r="F77" s="366" t="s">
        <v>736</v>
      </c>
      <c r="G77" s="366">
        <v>1</v>
      </c>
      <c r="H77" s="366" t="s">
        <v>737</v>
      </c>
      <c r="I77" s="605">
        <v>30000</v>
      </c>
    </row>
    <row r="78" spans="2:9" ht="17.25" hidden="1" thickBot="1">
      <c r="B78" s="912"/>
      <c r="C78" s="535" t="s">
        <v>127</v>
      </c>
      <c r="D78" s="284" t="s">
        <v>728</v>
      </c>
      <c r="E78" s="386" t="s">
        <v>733</v>
      </c>
      <c r="F78" s="370" t="s">
        <v>734</v>
      </c>
      <c r="G78" s="370">
        <v>8</v>
      </c>
      <c r="H78" s="370" t="s">
        <v>735</v>
      </c>
      <c r="I78" s="607">
        <v>80000</v>
      </c>
    </row>
    <row r="79" spans="2:9" s="353" customFormat="1" hidden="1">
      <c r="B79" s="920" t="s">
        <v>759</v>
      </c>
      <c r="C79" s="401" t="s">
        <v>127</v>
      </c>
      <c r="D79" s="432" t="s">
        <v>248</v>
      </c>
      <c r="E79" s="356" t="s">
        <v>150</v>
      </c>
      <c r="F79" s="381" t="s">
        <v>242</v>
      </c>
      <c r="G79" s="381">
        <v>400</v>
      </c>
      <c r="H79" s="382" t="s">
        <v>232</v>
      </c>
      <c r="I79" s="604">
        <v>1200000</v>
      </c>
    </row>
    <row r="80" spans="2:9" s="353" customFormat="1" hidden="1">
      <c r="B80" s="921"/>
      <c r="C80" s="420" t="s">
        <v>127</v>
      </c>
      <c r="D80" s="571" t="s">
        <v>137</v>
      </c>
      <c r="E80" s="354" t="s">
        <v>150</v>
      </c>
      <c r="F80" s="383" t="s">
        <v>262</v>
      </c>
      <c r="G80" s="383">
        <v>10</v>
      </c>
      <c r="H80" s="384" t="s">
        <v>136</v>
      </c>
      <c r="I80" s="605">
        <v>30000</v>
      </c>
    </row>
    <row r="81" spans="2:9" s="353" customFormat="1" hidden="1">
      <c r="B81" s="921"/>
      <c r="C81" s="420" t="s">
        <v>127</v>
      </c>
      <c r="D81" s="570" t="s">
        <v>760</v>
      </c>
      <c r="E81" s="354" t="s">
        <v>223</v>
      </c>
      <c r="F81" s="570" t="s">
        <v>778</v>
      </c>
      <c r="G81" s="570">
        <v>115</v>
      </c>
      <c r="H81" s="570" t="s">
        <v>274</v>
      </c>
      <c r="I81" s="602">
        <v>2250000</v>
      </c>
    </row>
    <row r="82" spans="2:9" s="353" customFormat="1" hidden="1">
      <c r="B82" s="921"/>
      <c r="C82" s="420" t="s">
        <v>127</v>
      </c>
      <c r="D82" s="570" t="s">
        <v>761</v>
      </c>
      <c r="E82" s="570" t="s">
        <v>223</v>
      </c>
      <c r="F82" s="570" t="s">
        <v>762</v>
      </c>
      <c r="G82" s="570">
        <v>180</v>
      </c>
      <c r="H82" s="570" t="s">
        <v>274</v>
      </c>
      <c r="I82" s="602">
        <v>300000</v>
      </c>
    </row>
    <row r="83" spans="2:9" s="353" customFormat="1" hidden="1">
      <c r="B83" s="921"/>
      <c r="C83" s="420" t="s">
        <v>127</v>
      </c>
      <c r="D83" s="571" t="s">
        <v>763</v>
      </c>
      <c r="E83" s="570" t="s">
        <v>223</v>
      </c>
      <c r="F83" s="570" t="s">
        <v>762</v>
      </c>
      <c r="G83" s="570">
        <v>180</v>
      </c>
      <c r="H83" s="570" t="s">
        <v>274</v>
      </c>
      <c r="I83" s="602">
        <v>300000</v>
      </c>
    </row>
    <row r="84" spans="2:9" s="353" customFormat="1" ht="17.25" hidden="1" thickBot="1">
      <c r="B84" s="922"/>
      <c r="C84" s="596" t="s">
        <v>127</v>
      </c>
      <c r="D84" s="588" t="s">
        <v>764</v>
      </c>
      <c r="E84" s="577" t="s">
        <v>150</v>
      </c>
      <c r="F84" s="588" t="s">
        <v>765</v>
      </c>
      <c r="G84" s="589">
        <v>100</v>
      </c>
      <c r="H84" s="589" t="s">
        <v>766</v>
      </c>
      <c r="I84" s="606">
        <v>500000</v>
      </c>
    </row>
    <row r="85" spans="2:9" hidden="1">
      <c r="B85" s="929" t="s">
        <v>790</v>
      </c>
      <c r="C85" s="590" t="s">
        <v>127</v>
      </c>
      <c r="D85" s="432" t="s">
        <v>248</v>
      </c>
      <c r="E85" s="356" t="s">
        <v>150</v>
      </c>
      <c r="F85" s="381" t="s">
        <v>242</v>
      </c>
      <c r="G85" s="381">
        <v>400</v>
      </c>
      <c r="H85" s="382" t="s">
        <v>232</v>
      </c>
      <c r="I85" s="604">
        <v>1200000</v>
      </c>
    </row>
    <row r="86" spans="2:9" hidden="1">
      <c r="B86" s="930"/>
      <c r="C86" s="591" t="s">
        <v>127</v>
      </c>
      <c r="D86" s="571" t="s">
        <v>137</v>
      </c>
      <c r="E86" s="354" t="s">
        <v>150</v>
      </c>
      <c r="F86" s="383" t="s">
        <v>262</v>
      </c>
      <c r="G86" s="383">
        <v>10</v>
      </c>
      <c r="H86" s="384" t="s">
        <v>136</v>
      </c>
      <c r="I86" s="605">
        <v>30000</v>
      </c>
    </row>
    <row r="87" spans="2:9" hidden="1">
      <c r="B87" s="930"/>
      <c r="C87" s="591" t="s">
        <v>127</v>
      </c>
      <c r="D87" s="257" t="s">
        <v>785</v>
      </c>
      <c r="E87" s="257" t="s">
        <v>795</v>
      </c>
      <c r="F87" s="257" t="s">
        <v>796</v>
      </c>
      <c r="G87" s="257">
        <v>13</v>
      </c>
      <c r="H87" s="257" t="s">
        <v>797</v>
      </c>
      <c r="I87" s="612">
        <v>130000</v>
      </c>
    </row>
    <row r="88" spans="2:9" hidden="1">
      <c r="B88" s="930"/>
      <c r="C88" s="591" t="s">
        <v>127</v>
      </c>
      <c r="D88" s="257" t="s">
        <v>786</v>
      </c>
      <c r="E88" s="257" t="s">
        <v>791</v>
      </c>
      <c r="F88" s="257" t="s">
        <v>798</v>
      </c>
      <c r="G88" s="257">
        <v>6</v>
      </c>
      <c r="H88" s="257" t="s">
        <v>799</v>
      </c>
      <c r="I88" s="613">
        <v>390000</v>
      </c>
    </row>
    <row r="89" spans="2:9" hidden="1">
      <c r="B89" s="930"/>
      <c r="C89" s="918" t="s">
        <v>127</v>
      </c>
      <c r="D89" s="909" t="s">
        <v>787</v>
      </c>
      <c r="E89" s="909" t="s">
        <v>792</v>
      </c>
      <c r="F89" s="257" t="s">
        <v>800</v>
      </c>
      <c r="G89" s="257">
        <v>1</v>
      </c>
      <c r="H89" s="257" t="s">
        <v>801</v>
      </c>
      <c r="I89" s="612">
        <v>65000</v>
      </c>
    </row>
    <row r="90" spans="2:9" s="353" customFormat="1" hidden="1">
      <c r="B90" s="930"/>
      <c r="C90" s="919"/>
      <c r="D90" s="917"/>
      <c r="E90" s="917"/>
      <c r="F90" s="257" t="s">
        <v>802</v>
      </c>
      <c r="G90" s="257">
        <v>5</v>
      </c>
      <c r="H90" s="257" t="s">
        <v>803</v>
      </c>
      <c r="I90" s="612">
        <v>55000</v>
      </c>
    </row>
    <row r="91" spans="2:9" hidden="1">
      <c r="B91" s="930"/>
      <c r="C91" s="591" t="s">
        <v>127</v>
      </c>
      <c r="D91" s="257" t="s">
        <v>788</v>
      </c>
      <c r="E91" s="257" t="s">
        <v>793</v>
      </c>
      <c r="F91" s="257" t="s">
        <v>804</v>
      </c>
      <c r="G91" s="257">
        <v>5</v>
      </c>
      <c r="H91" s="257" t="s">
        <v>805</v>
      </c>
      <c r="I91" s="612">
        <v>75000</v>
      </c>
    </row>
    <row r="92" spans="2:9" ht="17.25" hidden="1" thickBot="1">
      <c r="B92" s="930"/>
      <c r="C92" s="598" t="s">
        <v>127</v>
      </c>
      <c r="D92" s="597" t="s">
        <v>789</v>
      </c>
      <c r="E92" s="597" t="s">
        <v>794</v>
      </c>
      <c r="F92" s="597" t="s">
        <v>806</v>
      </c>
      <c r="G92" s="597">
        <v>10</v>
      </c>
      <c r="H92" s="597" t="s">
        <v>807</v>
      </c>
      <c r="I92" s="630">
        <v>650000</v>
      </c>
    </row>
    <row r="93" spans="2:9" hidden="1">
      <c r="B93" s="906" t="s">
        <v>817</v>
      </c>
      <c r="C93" s="594" t="s">
        <v>127</v>
      </c>
      <c r="D93" s="432" t="s">
        <v>248</v>
      </c>
      <c r="E93" s="356" t="s">
        <v>150</v>
      </c>
      <c r="F93" s="381" t="s">
        <v>242</v>
      </c>
      <c r="G93" s="381">
        <v>400</v>
      </c>
      <c r="H93" s="382" t="s">
        <v>232</v>
      </c>
      <c r="I93" s="604">
        <v>1200000</v>
      </c>
    </row>
    <row r="94" spans="2:9" hidden="1">
      <c r="B94" s="907"/>
      <c r="C94" s="595" t="s">
        <v>127</v>
      </c>
      <c r="D94" s="571" t="s">
        <v>137</v>
      </c>
      <c r="E94" s="354" t="s">
        <v>150</v>
      </c>
      <c r="F94" s="383" t="s">
        <v>262</v>
      </c>
      <c r="G94" s="383">
        <v>10</v>
      </c>
      <c r="H94" s="384" t="s">
        <v>136</v>
      </c>
      <c r="I94" s="605">
        <v>30000</v>
      </c>
    </row>
    <row r="95" spans="2:9" hidden="1">
      <c r="B95" s="907"/>
      <c r="C95" s="923" t="s">
        <v>191</v>
      </c>
      <c r="D95" s="904" t="s">
        <v>409</v>
      </c>
      <c r="E95" s="909" t="s">
        <v>793</v>
      </c>
      <c r="F95" s="631" t="s">
        <v>818</v>
      </c>
      <c r="G95" s="383">
        <v>10</v>
      </c>
      <c r="H95" s="398" t="s">
        <v>272</v>
      </c>
      <c r="I95" s="605">
        <v>60000</v>
      </c>
    </row>
    <row r="96" spans="2:9" hidden="1">
      <c r="B96" s="907"/>
      <c r="C96" s="923"/>
      <c r="D96" s="904"/>
      <c r="E96" s="910"/>
      <c r="F96" s="631" t="s">
        <v>815</v>
      </c>
      <c r="G96" s="632">
        <v>10</v>
      </c>
      <c r="H96" s="384" t="s">
        <v>272</v>
      </c>
      <c r="I96" s="633">
        <v>99000</v>
      </c>
    </row>
    <row r="97" spans="2:9" ht="17.25" hidden="1" thickBot="1">
      <c r="B97" s="908"/>
      <c r="C97" s="918"/>
      <c r="D97" s="905"/>
      <c r="E97" s="910"/>
      <c r="F97" s="639" t="s">
        <v>816</v>
      </c>
      <c r="G97" s="486">
        <v>10</v>
      </c>
      <c r="H97" s="640" t="s">
        <v>272</v>
      </c>
      <c r="I97" s="608">
        <v>80000</v>
      </c>
    </row>
    <row r="98" spans="2:9" hidden="1">
      <c r="B98" s="931" t="s">
        <v>821</v>
      </c>
      <c r="C98" s="575" t="s">
        <v>127</v>
      </c>
      <c r="D98" s="432" t="s">
        <v>248</v>
      </c>
      <c r="E98" s="356" t="s">
        <v>150</v>
      </c>
      <c r="F98" s="381" t="s">
        <v>242</v>
      </c>
      <c r="G98" s="381">
        <v>400</v>
      </c>
      <c r="H98" s="382" t="s">
        <v>232</v>
      </c>
      <c r="I98" s="604">
        <v>1200000</v>
      </c>
    </row>
    <row r="99" spans="2:9" hidden="1">
      <c r="B99" s="932"/>
      <c r="C99" s="634" t="s">
        <v>127</v>
      </c>
      <c r="D99" s="636" t="s">
        <v>137</v>
      </c>
      <c r="E99" s="354" t="s">
        <v>150</v>
      </c>
      <c r="F99" s="383" t="s">
        <v>262</v>
      </c>
      <c r="G99" s="383">
        <v>10</v>
      </c>
      <c r="H99" s="384" t="s">
        <v>136</v>
      </c>
      <c r="I99" s="605">
        <v>30000</v>
      </c>
    </row>
    <row r="100" spans="2:9" hidden="1">
      <c r="B100" s="932"/>
      <c r="C100" s="634" t="s">
        <v>127</v>
      </c>
      <c r="D100" s="636" t="s">
        <v>819</v>
      </c>
      <c r="E100" s="354" t="s">
        <v>138</v>
      </c>
      <c r="F100" s="383" t="s">
        <v>820</v>
      </c>
      <c r="G100" s="383">
        <v>3</v>
      </c>
      <c r="H100" s="384" t="s">
        <v>136</v>
      </c>
      <c r="I100" s="605">
        <v>30000</v>
      </c>
    </row>
    <row r="101" spans="2:9" hidden="1">
      <c r="B101" s="932"/>
      <c r="C101" s="634" t="s">
        <v>127</v>
      </c>
      <c r="D101" s="636" t="s">
        <v>822</v>
      </c>
      <c r="E101" s="354" t="s">
        <v>823</v>
      </c>
      <c r="F101" s="383" t="s">
        <v>824</v>
      </c>
      <c r="G101" s="383">
        <v>2</v>
      </c>
      <c r="H101" s="384" t="s">
        <v>136</v>
      </c>
      <c r="I101" s="605">
        <v>60000</v>
      </c>
    </row>
    <row r="102" spans="2:9" ht="17.25" hidden="1" thickBot="1">
      <c r="B102" s="933"/>
      <c r="C102" s="660" t="s">
        <v>127</v>
      </c>
      <c r="D102" s="662" t="s">
        <v>825</v>
      </c>
      <c r="E102" s="577" t="s">
        <v>823</v>
      </c>
      <c r="F102" s="486" t="s">
        <v>826</v>
      </c>
      <c r="G102" s="486">
        <v>9</v>
      </c>
      <c r="H102" s="398" t="s">
        <v>136</v>
      </c>
      <c r="I102" s="608">
        <v>160000</v>
      </c>
    </row>
    <row r="103" spans="2:9" hidden="1">
      <c r="B103" s="931" t="s">
        <v>846</v>
      </c>
      <c r="C103" s="575" t="s">
        <v>127</v>
      </c>
      <c r="D103" s="432" t="s">
        <v>248</v>
      </c>
      <c r="E103" s="356" t="s">
        <v>150</v>
      </c>
      <c r="F103" s="381" t="s">
        <v>242</v>
      </c>
      <c r="G103" s="381">
        <v>400</v>
      </c>
      <c r="H103" s="382" t="s">
        <v>232</v>
      </c>
      <c r="I103" s="604">
        <v>1200000</v>
      </c>
    </row>
    <row r="104" spans="2:9" hidden="1">
      <c r="B104" s="932"/>
      <c r="C104" s="659" t="s">
        <v>127</v>
      </c>
      <c r="D104" s="661" t="s">
        <v>137</v>
      </c>
      <c r="E104" s="354" t="s">
        <v>150</v>
      </c>
      <c r="F104" s="383" t="s">
        <v>262</v>
      </c>
      <c r="G104" s="383">
        <v>10</v>
      </c>
      <c r="H104" s="384" t="s">
        <v>136</v>
      </c>
      <c r="I104" s="605">
        <v>30000</v>
      </c>
    </row>
    <row r="105" spans="2:9" hidden="1">
      <c r="B105" s="932"/>
      <c r="C105" s="659" t="s">
        <v>127</v>
      </c>
      <c r="D105" s="664" t="s">
        <v>849</v>
      </c>
      <c r="E105" s="354" t="s">
        <v>150</v>
      </c>
      <c r="F105" s="383" t="s">
        <v>848</v>
      </c>
      <c r="G105" s="383">
        <v>5</v>
      </c>
      <c r="H105" s="384" t="s">
        <v>136</v>
      </c>
      <c r="I105" s="605">
        <v>250000</v>
      </c>
    </row>
    <row r="106" spans="2:9" hidden="1">
      <c r="B106" s="932"/>
      <c r="C106" s="659" t="s">
        <v>127</v>
      </c>
      <c r="D106" s="664" t="s">
        <v>850</v>
      </c>
      <c r="E106" s="354" t="s">
        <v>851</v>
      </c>
      <c r="F106" s="383" t="s">
        <v>852</v>
      </c>
      <c r="G106" s="383">
        <v>5</v>
      </c>
      <c r="H106" s="384" t="s">
        <v>853</v>
      </c>
      <c r="I106" s="605">
        <v>100000</v>
      </c>
    </row>
    <row r="107" spans="2:9" ht="17.25" hidden="1" thickBot="1">
      <c r="B107" s="933"/>
      <c r="C107" s="687" t="s">
        <v>127</v>
      </c>
      <c r="D107" s="692" t="s">
        <v>856</v>
      </c>
      <c r="E107" s="577" t="s">
        <v>854</v>
      </c>
      <c r="F107" s="486" t="s">
        <v>855</v>
      </c>
      <c r="G107" s="486">
        <v>10</v>
      </c>
      <c r="H107" s="398" t="s">
        <v>857</v>
      </c>
      <c r="I107" s="608">
        <v>250000</v>
      </c>
    </row>
    <row r="108" spans="2:9" hidden="1">
      <c r="B108" s="906" t="s">
        <v>866</v>
      </c>
      <c r="C108" s="401" t="s">
        <v>127</v>
      </c>
      <c r="D108" s="432" t="s">
        <v>248</v>
      </c>
      <c r="E108" s="356" t="s">
        <v>150</v>
      </c>
      <c r="F108" s="381" t="s">
        <v>242</v>
      </c>
      <c r="G108" s="381">
        <v>400</v>
      </c>
      <c r="H108" s="382" t="s">
        <v>232</v>
      </c>
      <c r="I108" s="604">
        <v>1200000</v>
      </c>
    </row>
    <row r="109" spans="2:9" hidden="1">
      <c r="B109" s="907"/>
      <c r="C109" s="420" t="s">
        <v>127</v>
      </c>
      <c r="D109" s="688" t="s">
        <v>137</v>
      </c>
      <c r="E109" s="354" t="s">
        <v>150</v>
      </c>
      <c r="F109" s="383" t="s">
        <v>262</v>
      </c>
      <c r="G109" s="383">
        <v>10</v>
      </c>
      <c r="H109" s="384" t="s">
        <v>136</v>
      </c>
      <c r="I109" s="605">
        <v>30000</v>
      </c>
    </row>
    <row r="110" spans="2:9" ht="17.25" hidden="1" thickBot="1">
      <c r="B110" s="928"/>
      <c r="C110" s="693" t="s">
        <v>250</v>
      </c>
      <c r="D110" s="357" t="s">
        <v>868</v>
      </c>
      <c r="E110" s="357" t="s">
        <v>869</v>
      </c>
      <c r="F110" s="357" t="s">
        <v>870</v>
      </c>
      <c r="G110" s="357">
        <v>5</v>
      </c>
      <c r="H110" s="357" t="s">
        <v>871</v>
      </c>
      <c r="I110" s="607">
        <v>100000</v>
      </c>
    </row>
    <row r="111" spans="2:9" hidden="1">
      <c r="B111" s="938" t="s">
        <v>882</v>
      </c>
      <c r="C111" s="401" t="s">
        <v>127</v>
      </c>
      <c r="D111" s="432" t="s">
        <v>248</v>
      </c>
      <c r="E111" s="356" t="s">
        <v>150</v>
      </c>
      <c r="F111" s="381" t="s">
        <v>242</v>
      </c>
      <c r="G111" s="381">
        <v>400</v>
      </c>
      <c r="H111" s="382" t="s">
        <v>232</v>
      </c>
      <c r="I111" s="604">
        <v>1200000</v>
      </c>
    </row>
    <row r="112" spans="2:9" hidden="1">
      <c r="B112" s="939"/>
      <c r="C112" s="420" t="s">
        <v>127</v>
      </c>
      <c r="D112" s="690" t="s">
        <v>137</v>
      </c>
      <c r="E112" s="354" t="s">
        <v>150</v>
      </c>
      <c r="F112" s="383" t="s">
        <v>262</v>
      </c>
      <c r="G112" s="383">
        <v>10</v>
      </c>
      <c r="H112" s="384" t="s">
        <v>136</v>
      </c>
      <c r="I112" s="605">
        <v>30000</v>
      </c>
    </row>
    <row r="113" spans="2:9" s="353" customFormat="1" hidden="1">
      <c r="B113" s="939"/>
      <c r="C113" s="420" t="s">
        <v>127</v>
      </c>
      <c r="D113" s="691" t="s">
        <v>875</v>
      </c>
      <c r="E113" s="577" t="s">
        <v>876</v>
      </c>
      <c r="F113" s="486" t="s">
        <v>877</v>
      </c>
      <c r="G113" s="486">
        <v>10</v>
      </c>
      <c r="H113" s="384" t="s">
        <v>136</v>
      </c>
      <c r="I113" s="608">
        <v>200000</v>
      </c>
    </row>
    <row r="114" spans="2:9" s="353" customFormat="1" hidden="1">
      <c r="B114" s="939"/>
      <c r="C114" s="420" t="s">
        <v>127</v>
      </c>
      <c r="D114" s="691" t="s">
        <v>878</v>
      </c>
      <c r="E114" s="577" t="s">
        <v>879</v>
      </c>
      <c r="F114" s="486" t="s">
        <v>880</v>
      </c>
      <c r="G114" s="486">
        <v>5</v>
      </c>
      <c r="H114" s="398" t="s">
        <v>881</v>
      </c>
      <c r="I114" s="608">
        <v>50000</v>
      </c>
    </row>
    <row r="115" spans="2:9" ht="17.25" hidden="1" thickBot="1">
      <c r="B115" s="940"/>
      <c r="C115" s="702" t="s">
        <v>250</v>
      </c>
      <c r="D115" s="577" t="s">
        <v>868</v>
      </c>
      <c r="E115" s="577" t="s">
        <v>869</v>
      </c>
      <c r="F115" s="577" t="s">
        <v>870</v>
      </c>
      <c r="G115" s="577">
        <v>5</v>
      </c>
      <c r="H115" s="577" t="s">
        <v>871</v>
      </c>
      <c r="I115" s="608">
        <v>100000</v>
      </c>
    </row>
    <row r="116" spans="2:9" hidden="1">
      <c r="B116" s="936" t="s">
        <v>890</v>
      </c>
      <c r="C116" s="716" t="s">
        <v>127</v>
      </c>
      <c r="D116" s="432" t="s">
        <v>248</v>
      </c>
      <c r="E116" s="356" t="s">
        <v>150</v>
      </c>
      <c r="F116" s="381" t="s">
        <v>242</v>
      </c>
      <c r="G116" s="381">
        <v>400</v>
      </c>
      <c r="H116" s="382" t="s">
        <v>232</v>
      </c>
      <c r="I116" s="604">
        <v>1200000</v>
      </c>
    </row>
    <row r="117" spans="2:9" hidden="1">
      <c r="B117" s="937"/>
      <c r="C117" s="715" t="s">
        <v>127</v>
      </c>
      <c r="D117" s="704" t="s">
        <v>137</v>
      </c>
      <c r="E117" s="354" t="s">
        <v>150</v>
      </c>
      <c r="F117" s="383" t="s">
        <v>262</v>
      </c>
      <c r="G117" s="383">
        <v>10</v>
      </c>
      <c r="H117" s="384" t="s">
        <v>136</v>
      </c>
      <c r="I117" s="605">
        <v>30000</v>
      </c>
    </row>
    <row r="118" spans="2:9" s="353" customFormat="1" hidden="1">
      <c r="B118" s="937"/>
      <c r="C118" s="715" t="s">
        <v>127</v>
      </c>
      <c r="D118" s="703" t="s">
        <v>891</v>
      </c>
      <c r="E118" s="354" t="s">
        <v>889</v>
      </c>
      <c r="F118" s="703" t="s">
        <v>241</v>
      </c>
      <c r="G118" s="703">
        <v>180</v>
      </c>
      <c r="H118" s="703" t="s">
        <v>274</v>
      </c>
      <c r="I118" s="602">
        <v>300000</v>
      </c>
    </row>
    <row r="119" spans="2:9" s="353" customFormat="1" hidden="1">
      <c r="B119" s="937"/>
      <c r="C119" s="715" t="s">
        <v>127</v>
      </c>
      <c r="D119" s="712" t="s">
        <v>894</v>
      </c>
      <c r="E119" s="354" t="s">
        <v>896</v>
      </c>
      <c r="F119" s="383" t="s">
        <v>897</v>
      </c>
      <c r="G119" s="383">
        <v>10</v>
      </c>
      <c r="H119" s="384" t="s">
        <v>136</v>
      </c>
      <c r="I119" s="605">
        <v>200000</v>
      </c>
    </row>
    <row r="120" spans="2:9" ht="17.25" hidden="1" thickBot="1">
      <c r="B120" s="937"/>
      <c r="C120" s="714" t="s">
        <v>127</v>
      </c>
      <c r="D120" s="713" t="s">
        <v>895</v>
      </c>
      <c r="E120" s="577" t="s">
        <v>896</v>
      </c>
      <c r="F120" s="486" t="s">
        <v>898</v>
      </c>
      <c r="G120" s="486">
        <v>1000</v>
      </c>
      <c r="H120" s="710" t="s">
        <v>274</v>
      </c>
      <c r="I120" s="608">
        <v>50000</v>
      </c>
    </row>
    <row r="121" spans="2:9" hidden="1">
      <c r="B121" s="906" t="s">
        <v>899</v>
      </c>
      <c r="C121" s="401" t="s">
        <v>127</v>
      </c>
      <c r="D121" s="432" t="s">
        <v>248</v>
      </c>
      <c r="E121" s="356" t="s">
        <v>150</v>
      </c>
      <c r="F121" s="381" t="s">
        <v>242</v>
      </c>
      <c r="G121" s="381">
        <v>400</v>
      </c>
      <c r="H121" s="382" t="s">
        <v>232</v>
      </c>
      <c r="I121" s="604">
        <v>1200000</v>
      </c>
    </row>
    <row r="122" spans="2:9" hidden="1">
      <c r="B122" s="907"/>
      <c r="C122" s="420" t="s">
        <v>127</v>
      </c>
      <c r="D122" s="712" t="s">
        <v>137</v>
      </c>
      <c r="E122" s="354" t="s">
        <v>150</v>
      </c>
      <c r="F122" s="383" t="s">
        <v>262</v>
      </c>
      <c r="G122" s="383">
        <v>10</v>
      </c>
      <c r="H122" s="384" t="s">
        <v>136</v>
      </c>
      <c r="I122" s="605">
        <v>30000</v>
      </c>
    </row>
    <row r="123" spans="2:9" hidden="1">
      <c r="B123" s="907"/>
      <c r="C123" s="420" t="s">
        <v>127</v>
      </c>
      <c r="D123" s="900" t="s">
        <v>900</v>
      </c>
      <c r="E123" s="934" t="s">
        <v>889</v>
      </c>
      <c r="F123" s="711" t="s">
        <v>241</v>
      </c>
      <c r="G123" s="711">
        <v>180</v>
      </c>
      <c r="H123" s="711" t="s">
        <v>274</v>
      </c>
      <c r="I123" s="602">
        <v>300000</v>
      </c>
    </row>
    <row r="124" spans="2:9" ht="17.25" hidden="1" thickBot="1">
      <c r="B124" s="908"/>
      <c r="C124" s="738" t="s">
        <v>127</v>
      </c>
      <c r="D124" s="901"/>
      <c r="E124" s="935"/>
      <c r="F124" s="732" t="s">
        <v>901</v>
      </c>
      <c r="G124" s="732">
        <v>100</v>
      </c>
      <c r="H124" s="732" t="s">
        <v>274</v>
      </c>
      <c r="I124" s="606">
        <v>250000</v>
      </c>
    </row>
    <row r="125" spans="2:9" hidden="1">
      <c r="B125" s="906" t="s">
        <v>906</v>
      </c>
      <c r="C125" s="737" t="s">
        <v>127</v>
      </c>
      <c r="D125" s="432" t="s">
        <v>248</v>
      </c>
      <c r="E125" s="356" t="s">
        <v>150</v>
      </c>
      <c r="F125" s="381" t="s">
        <v>242</v>
      </c>
      <c r="G125" s="381">
        <v>400</v>
      </c>
      <c r="H125" s="382" t="s">
        <v>232</v>
      </c>
      <c r="I125" s="604">
        <v>1200000</v>
      </c>
    </row>
    <row r="126" spans="2:9" hidden="1">
      <c r="B126" s="907"/>
      <c r="C126" s="736" t="s">
        <v>127</v>
      </c>
      <c r="D126" s="733" t="s">
        <v>137</v>
      </c>
      <c r="E126" s="730" t="s">
        <v>150</v>
      </c>
      <c r="F126" s="383" t="s">
        <v>262</v>
      </c>
      <c r="G126" s="383">
        <v>10</v>
      </c>
      <c r="H126" s="384" t="s">
        <v>136</v>
      </c>
      <c r="I126" s="605">
        <v>30000</v>
      </c>
    </row>
    <row r="127" spans="2:9" hidden="1">
      <c r="B127" s="907"/>
      <c r="C127" s="736" t="s">
        <v>127</v>
      </c>
      <c r="D127" s="733" t="s">
        <v>907</v>
      </c>
      <c r="E127" s="730" t="s">
        <v>150</v>
      </c>
      <c r="F127" s="383" t="s">
        <v>909</v>
      </c>
      <c r="G127" s="383">
        <v>1</v>
      </c>
      <c r="H127" s="384" t="s">
        <v>910</v>
      </c>
      <c r="I127" s="605">
        <v>170000</v>
      </c>
    </row>
    <row r="128" spans="2:9" hidden="1">
      <c r="B128" s="907"/>
      <c r="C128" s="736" t="s">
        <v>127</v>
      </c>
      <c r="D128" s="733" t="s">
        <v>911</v>
      </c>
      <c r="E128" s="730" t="s">
        <v>908</v>
      </c>
      <c r="F128" s="383" t="s">
        <v>912</v>
      </c>
      <c r="G128" s="383">
        <v>10</v>
      </c>
      <c r="H128" s="384" t="s">
        <v>913</v>
      </c>
      <c r="I128" s="605">
        <v>500000</v>
      </c>
    </row>
    <row r="129" spans="2:9" hidden="1">
      <c r="B129" s="907"/>
      <c r="C129" s="736" t="s">
        <v>127</v>
      </c>
      <c r="D129" s="733" t="s">
        <v>914</v>
      </c>
      <c r="E129" s="730" t="s">
        <v>922</v>
      </c>
      <c r="F129" s="383" t="s">
        <v>923</v>
      </c>
      <c r="G129" s="383">
        <v>10</v>
      </c>
      <c r="H129" s="384" t="s">
        <v>924</v>
      </c>
      <c r="I129" s="605">
        <v>50000</v>
      </c>
    </row>
    <row r="130" spans="2:9" hidden="1">
      <c r="B130" s="907"/>
      <c r="C130" s="736" t="s">
        <v>127</v>
      </c>
      <c r="D130" s="733" t="s">
        <v>915</v>
      </c>
      <c r="E130" s="730" t="s">
        <v>920</v>
      </c>
      <c r="F130" s="383" t="s">
        <v>921</v>
      </c>
      <c r="G130" s="383">
        <v>10</v>
      </c>
      <c r="H130" s="384" t="s">
        <v>924</v>
      </c>
      <c r="I130" s="605">
        <v>50000</v>
      </c>
    </row>
    <row r="131" spans="2:9" ht="17.25" hidden="1" thickBot="1">
      <c r="B131" s="928"/>
      <c r="C131" s="444" t="s">
        <v>127</v>
      </c>
      <c r="D131" s="637" t="s">
        <v>916</v>
      </c>
      <c r="E131" s="731" t="s">
        <v>917</v>
      </c>
      <c r="F131" s="385" t="s">
        <v>918</v>
      </c>
      <c r="G131" s="385">
        <v>5</v>
      </c>
      <c r="H131" s="397" t="s">
        <v>919</v>
      </c>
      <c r="I131" s="607">
        <v>100000</v>
      </c>
    </row>
    <row r="132" spans="2:9" hidden="1">
      <c r="B132" s="938" t="s">
        <v>935</v>
      </c>
      <c r="C132" s="745" t="s">
        <v>127</v>
      </c>
      <c r="D132" s="432" t="s">
        <v>248</v>
      </c>
      <c r="E132" s="356" t="s">
        <v>150</v>
      </c>
      <c r="F132" s="381" t="s">
        <v>242</v>
      </c>
      <c r="G132" s="381">
        <v>400</v>
      </c>
      <c r="H132" s="382" t="s">
        <v>232</v>
      </c>
      <c r="I132" s="604">
        <v>1200000</v>
      </c>
    </row>
    <row r="133" spans="2:9" hidden="1">
      <c r="B133" s="939"/>
      <c r="C133" s="744" t="s">
        <v>127</v>
      </c>
      <c r="D133" s="742" t="s">
        <v>137</v>
      </c>
      <c r="E133" s="741" t="s">
        <v>150</v>
      </c>
      <c r="F133" s="383" t="s">
        <v>262</v>
      </c>
      <c r="G133" s="383">
        <v>10</v>
      </c>
      <c r="H133" s="384" t="s">
        <v>136</v>
      </c>
      <c r="I133" s="605">
        <v>30000</v>
      </c>
    </row>
    <row r="134" spans="2:9" ht="17.25" hidden="1" thickBot="1">
      <c r="B134" s="940"/>
      <c r="C134" s="444" t="s">
        <v>127</v>
      </c>
      <c r="D134" s="762" t="s">
        <v>930</v>
      </c>
      <c r="E134" s="762" t="s">
        <v>931</v>
      </c>
      <c r="F134" s="763" t="s">
        <v>932</v>
      </c>
      <c r="G134" s="762">
        <v>20</v>
      </c>
      <c r="H134" s="762" t="s">
        <v>933</v>
      </c>
      <c r="I134" s="607">
        <v>680000</v>
      </c>
    </row>
    <row r="135" spans="2:9">
      <c r="B135" s="936" t="s">
        <v>949</v>
      </c>
      <c r="C135" s="777" t="s">
        <v>127</v>
      </c>
      <c r="D135" s="432" t="s">
        <v>248</v>
      </c>
      <c r="E135" s="356" t="s">
        <v>150</v>
      </c>
      <c r="F135" s="381" t="s">
        <v>242</v>
      </c>
      <c r="G135" s="381">
        <v>400</v>
      </c>
      <c r="H135" s="382" t="s">
        <v>232</v>
      </c>
      <c r="I135" s="604">
        <v>1200000</v>
      </c>
    </row>
    <row r="136" spans="2:9">
      <c r="B136" s="937"/>
      <c r="C136" s="775" t="s">
        <v>127</v>
      </c>
      <c r="D136" s="772" t="s">
        <v>137</v>
      </c>
      <c r="E136" s="776" t="s">
        <v>150</v>
      </c>
      <c r="F136" s="383" t="s">
        <v>262</v>
      </c>
      <c r="G136" s="383">
        <v>10</v>
      </c>
      <c r="H136" s="384" t="s">
        <v>136</v>
      </c>
      <c r="I136" s="605">
        <v>30000</v>
      </c>
    </row>
    <row r="137" spans="2:9">
      <c r="B137" s="937"/>
      <c r="C137" s="775" t="s">
        <v>127</v>
      </c>
      <c r="D137" s="772" t="s">
        <v>950</v>
      </c>
      <c r="E137" s="776" t="s">
        <v>150</v>
      </c>
      <c r="F137" s="383" t="s">
        <v>951</v>
      </c>
      <c r="G137" s="383">
        <v>10</v>
      </c>
      <c r="H137" s="384" t="s">
        <v>232</v>
      </c>
      <c r="I137" s="605">
        <v>100000</v>
      </c>
    </row>
    <row r="138" spans="2:9" ht="17.25" thickBot="1">
      <c r="B138" s="941"/>
      <c r="C138" s="444" t="s">
        <v>127</v>
      </c>
      <c r="D138" s="637" t="s">
        <v>952</v>
      </c>
      <c r="E138" s="731" t="s">
        <v>953</v>
      </c>
      <c r="F138" s="385" t="s">
        <v>954</v>
      </c>
      <c r="G138" s="385">
        <v>20</v>
      </c>
      <c r="H138" s="397" t="s">
        <v>136</v>
      </c>
      <c r="I138" s="607">
        <v>50000</v>
      </c>
    </row>
    <row r="139" spans="2:9">
      <c r="C139" s="789" t="s">
        <v>127</v>
      </c>
      <c r="D139" s="432" t="s">
        <v>248</v>
      </c>
      <c r="E139" s="356" t="s">
        <v>150</v>
      </c>
      <c r="F139" s="381" t="s">
        <v>242</v>
      </c>
      <c r="G139" s="381">
        <v>400</v>
      </c>
      <c r="H139" s="382" t="s">
        <v>232</v>
      </c>
      <c r="I139" s="604">
        <v>1200000</v>
      </c>
    </row>
    <row r="140" spans="2:9">
      <c r="C140" s="787" t="s">
        <v>127</v>
      </c>
      <c r="D140" s="786" t="s">
        <v>137</v>
      </c>
      <c r="E140" s="788" t="s">
        <v>150</v>
      </c>
      <c r="F140" s="383" t="s">
        <v>262</v>
      </c>
      <c r="G140" s="383">
        <v>10</v>
      </c>
      <c r="H140" s="384" t="s">
        <v>136</v>
      </c>
      <c r="I140" s="605">
        <v>30000</v>
      </c>
    </row>
  </sheetData>
  <autoFilter ref="B3:I3">
    <sortState ref="B4:I19">
      <sortCondition ref="B3:B19"/>
    </sortState>
  </autoFilter>
  <mergeCells count="41">
    <mergeCell ref="B132:B134"/>
    <mergeCell ref="B125:B131"/>
    <mergeCell ref="B121:B124"/>
    <mergeCell ref="D123:D124"/>
    <mergeCell ref="B135:B138"/>
    <mergeCell ref="E123:E124"/>
    <mergeCell ref="B116:B120"/>
    <mergeCell ref="B111:B115"/>
    <mergeCell ref="D68:D69"/>
    <mergeCell ref="C68:C69"/>
    <mergeCell ref="B50:B54"/>
    <mergeCell ref="B108:B110"/>
    <mergeCell ref="D58:D62"/>
    <mergeCell ref="B85:B92"/>
    <mergeCell ref="D89:D90"/>
    <mergeCell ref="B103:B107"/>
    <mergeCell ref="B98:B102"/>
    <mergeCell ref="B4:B6"/>
    <mergeCell ref="B45:B49"/>
    <mergeCell ref="B35:B44"/>
    <mergeCell ref="B30:B34"/>
    <mergeCell ref="B16:B19"/>
    <mergeCell ref="B7:B15"/>
    <mergeCell ref="B20:B23"/>
    <mergeCell ref="B24:B29"/>
    <mergeCell ref="E58:E62"/>
    <mergeCell ref="B55:B62"/>
    <mergeCell ref="D95:D97"/>
    <mergeCell ref="B93:B97"/>
    <mergeCell ref="E95:E97"/>
    <mergeCell ref="E68:E69"/>
    <mergeCell ref="B72:B78"/>
    <mergeCell ref="D74:D75"/>
    <mergeCell ref="C74:C75"/>
    <mergeCell ref="B63:B71"/>
    <mergeCell ref="D66:D67"/>
    <mergeCell ref="E89:E90"/>
    <mergeCell ref="C89:C90"/>
    <mergeCell ref="B79:B84"/>
    <mergeCell ref="C95:C97"/>
    <mergeCell ref="C66:C67"/>
  </mergeCells>
  <phoneticPr fontId="3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96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6"/>
  <sheetViews>
    <sheetView zoomScaleSheetLayoutView="100" workbookViewId="0">
      <selection activeCell="O224" sqref="O224"/>
    </sheetView>
  </sheetViews>
  <sheetFormatPr defaultRowHeight="16.5"/>
  <cols>
    <col min="1" max="1" width="11.375" style="42" customWidth="1"/>
    <col min="2" max="2" width="13.5" customWidth="1"/>
    <col min="3" max="3" width="21.25" customWidth="1"/>
    <col min="6" max="6" width="13.875" customWidth="1"/>
  </cols>
  <sheetData>
    <row r="1" spans="1:6" ht="36" customHeight="1">
      <c r="A1" s="942" t="s">
        <v>85</v>
      </c>
      <c r="B1" s="942"/>
      <c r="C1" s="942"/>
      <c r="D1" s="942"/>
      <c r="E1" s="942"/>
      <c r="F1" s="942"/>
    </row>
    <row r="2" spans="1:6" ht="9" customHeight="1" thickBot="1">
      <c r="A2" s="41"/>
      <c r="B2" s="11"/>
      <c r="C2" s="11"/>
      <c r="D2" s="11"/>
      <c r="F2" s="11"/>
    </row>
    <row r="3" spans="1:6" ht="17.25" thickBot="1">
      <c r="A3" s="308" t="s">
        <v>90</v>
      </c>
      <c r="B3" s="309" t="s">
        <v>77</v>
      </c>
      <c r="C3" s="309" t="s">
        <v>86</v>
      </c>
      <c r="D3" s="309" t="s">
        <v>83</v>
      </c>
      <c r="E3" s="309" t="s">
        <v>84</v>
      </c>
      <c r="F3" s="310" t="s">
        <v>75</v>
      </c>
    </row>
    <row r="4" spans="1:6" ht="17.25" hidden="1" thickBot="1">
      <c r="A4" s="943" t="s">
        <v>171</v>
      </c>
      <c r="B4" s="305" t="s">
        <v>165</v>
      </c>
      <c r="C4" s="432" t="s">
        <v>172</v>
      </c>
      <c r="D4" s="508">
        <v>5</v>
      </c>
      <c r="E4" s="508" t="s">
        <v>166</v>
      </c>
      <c r="F4" s="296"/>
    </row>
    <row r="5" spans="1:6" ht="17.25" hidden="1" thickBot="1">
      <c r="A5" s="944"/>
      <c r="B5" s="306" t="s">
        <v>167</v>
      </c>
      <c r="C5" s="514" t="s">
        <v>172</v>
      </c>
      <c r="D5" s="514">
        <v>5</v>
      </c>
      <c r="E5" s="514" t="s">
        <v>168</v>
      </c>
      <c r="F5" s="64"/>
    </row>
    <row r="6" spans="1:6" ht="17.25" hidden="1" thickBot="1">
      <c r="A6" s="944"/>
      <c r="B6" s="306" t="s">
        <v>169</v>
      </c>
      <c r="C6" s="514" t="s">
        <v>172</v>
      </c>
      <c r="D6" s="514">
        <v>9</v>
      </c>
      <c r="E6" s="514" t="s">
        <v>166</v>
      </c>
      <c r="F6" s="64"/>
    </row>
    <row r="7" spans="1:6" ht="17.25" hidden="1" thickBot="1">
      <c r="A7" s="944"/>
      <c r="B7" s="306" t="s">
        <v>170</v>
      </c>
      <c r="C7" s="514" t="s">
        <v>172</v>
      </c>
      <c r="D7" s="514">
        <v>1</v>
      </c>
      <c r="E7" s="514" t="s">
        <v>168</v>
      </c>
      <c r="F7" s="64"/>
    </row>
    <row r="8" spans="1:6" ht="17.25" hidden="1" thickBot="1">
      <c r="A8" s="945"/>
      <c r="B8" s="307" t="s">
        <v>167</v>
      </c>
      <c r="C8" s="284" t="s">
        <v>172</v>
      </c>
      <c r="D8" s="443">
        <v>6</v>
      </c>
      <c r="E8" s="443" t="s">
        <v>166</v>
      </c>
      <c r="F8" s="209"/>
    </row>
    <row r="9" spans="1:6" ht="17.25" hidden="1" thickBot="1">
      <c r="A9" s="959" t="s">
        <v>202</v>
      </c>
      <c r="B9" s="964" t="s">
        <v>219</v>
      </c>
      <c r="C9" s="432" t="s">
        <v>22</v>
      </c>
      <c r="D9" s="508">
        <v>3</v>
      </c>
      <c r="E9" s="508" t="s">
        <v>218</v>
      </c>
      <c r="F9" s="293"/>
    </row>
    <row r="10" spans="1:6" ht="17.25" hidden="1" thickBot="1">
      <c r="A10" s="960"/>
      <c r="B10" s="923"/>
      <c r="C10" s="514" t="s">
        <v>22</v>
      </c>
      <c r="D10" s="509">
        <v>6</v>
      </c>
      <c r="E10" s="509" t="s">
        <v>220</v>
      </c>
      <c r="F10" s="294"/>
    </row>
    <row r="11" spans="1:6" ht="17.25" hidden="1" thickBot="1">
      <c r="A11" s="960"/>
      <c r="B11" s="510" t="s">
        <v>233</v>
      </c>
      <c r="C11" s="514" t="s">
        <v>22</v>
      </c>
      <c r="D11" s="509">
        <v>7</v>
      </c>
      <c r="E11" s="509" t="s">
        <v>205</v>
      </c>
      <c r="F11" s="294"/>
    </row>
    <row r="12" spans="1:6" ht="17.25" hidden="1" thickBot="1">
      <c r="A12" s="960"/>
      <c r="B12" s="510" t="s">
        <v>221</v>
      </c>
      <c r="C12" s="514" t="s">
        <v>22</v>
      </c>
      <c r="D12" s="509">
        <v>1</v>
      </c>
      <c r="E12" s="509" t="s">
        <v>205</v>
      </c>
      <c r="F12" s="294"/>
    </row>
    <row r="13" spans="1:6" ht="17.25" hidden="1" thickBot="1">
      <c r="A13" s="961"/>
      <c r="B13" s="444" t="s">
        <v>222</v>
      </c>
      <c r="C13" s="284" t="s">
        <v>22</v>
      </c>
      <c r="D13" s="443">
        <v>7</v>
      </c>
      <c r="E13" s="443" t="s">
        <v>205</v>
      </c>
      <c r="F13" s="295"/>
    </row>
    <row r="14" spans="1:6" ht="17.25" hidden="1" thickBot="1">
      <c r="A14" s="929" t="s">
        <v>203</v>
      </c>
      <c r="B14" s="352" t="s">
        <v>211</v>
      </c>
      <c r="C14" s="341" t="s">
        <v>22</v>
      </c>
      <c r="D14" s="513">
        <v>4</v>
      </c>
      <c r="E14" s="513" t="s">
        <v>208</v>
      </c>
      <c r="F14" s="364"/>
    </row>
    <row r="15" spans="1:6" ht="17.25" hidden="1" thickBot="1">
      <c r="A15" s="962"/>
      <c r="B15" s="510" t="s">
        <v>210</v>
      </c>
      <c r="C15" s="514" t="s">
        <v>22</v>
      </c>
      <c r="D15" s="509">
        <v>10</v>
      </c>
      <c r="E15" s="509" t="s">
        <v>207</v>
      </c>
      <c r="F15" s="359"/>
    </row>
    <row r="16" spans="1:6" ht="17.25" hidden="1" thickBot="1">
      <c r="A16" s="962"/>
      <c r="B16" s="510" t="s">
        <v>213</v>
      </c>
      <c r="C16" s="514" t="s">
        <v>22</v>
      </c>
      <c r="D16" s="509">
        <v>3</v>
      </c>
      <c r="E16" s="509" t="s">
        <v>207</v>
      </c>
      <c r="F16" s="359"/>
    </row>
    <row r="17" spans="1:6" ht="17.25" hidden="1" thickBot="1">
      <c r="A17" s="962"/>
      <c r="B17" s="510" t="s">
        <v>214</v>
      </c>
      <c r="C17" s="514" t="s">
        <v>22</v>
      </c>
      <c r="D17" s="509">
        <v>1</v>
      </c>
      <c r="E17" s="509" t="s">
        <v>207</v>
      </c>
      <c r="F17" s="359"/>
    </row>
    <row r="18" spans="1:6" ht="17.25" hidden="1" thickBot="1">
      <c r="A18" s="962"/>
      <c r="B18" s="510" t="s">
        <v>212</v>
      </c>
      <c r="C18" s="514" t="s">
        <v>22</v>
      </c>
      <c r="D18" s="509">
        <v>1</v>
      </c>
      <c r="E18" s="509" t="s">
        <v>209</v>
      </c>
      <c r="F18" s="359"/>
    </row>
    <row r="19" spans="1:6" ht="17.25" hidden="1" thickBot="1">
      <c r="A19" s="962"/>
      <c r="B19" s="510" t="s">
        <v>217</v>
      </c>
      <c r="C19" s="514" t="s">
        <v>22</v>
      </c>
      <c r="D19" s="509">
        <v>1</v>
      </c>
      <c r="E19" s="509" t="s">
        <v>209</v>
      </c>
      <c r="F19" s="359"/>
    </row>
    <row r="20" spans="1:6" ht="17.25" hidden="1" thickBot="1">
      <c r="A20" s="963"/>
      <c r="B20" s="351" t="s">
        <v>216</v>
      </c>
      <c r="C20" s="511" t="s">
        <v>22</v>
      </c>
      <c r="D20" s="515">
        <v>40</v>
      </c>
      <c r="E20" s="515" t="s">
        <v>215</v>
      </c>
      <c r="F20" s="360"/>
    </row>
    <row r="21" spans="1:6" ht="17.25" hidden="1" thickBot="1">
      <c r="A21" s="929" t="s">
        <v>204</v>
      </c>
      <c r="B21" s="365" t="s">
        <v>229</v>
      </c>
      <c r="C21" s="432" t="s">
        <v>22</v>
      </c>
      <c r="D21" s="356">
        <v>3</v>
      </c>
      <c r="E21" s="508" t="s">
        <v>206</v>
      </c>
      <c r="F21" s="358"/>
    </row>
    <row r="22" spans="1:6" ht="17.25" hidden="1" thickBot="1">
      <c r="A22" s="962"/>
      <c r="B22" s="362" t="s">
        <v>230</v>
      </c>
      <c r="C22" s="514" t="s">
        <v>22</v>
      </c>
      <c r="D22" s="354">
        <v>3</v>
      </c>
      <c r="E22" s="355" t="s">
        <v>206</v>
      </c>
      <c r="F22" s="359"/>
    </row>
    <row r="23" spans="1:6" ht="17.25" hidden="1" thickBot="1">
      <c r="A23" s="962"/>
      <c r="B23" s="362" t="s">
        <v>227</v>
      </c>
      <c r="C23" s="514" t="s">
        <v>22</v>
      </c>
      <c r="D23" s="354">
        <v>8</v>
      </c>
      <c r="E23" s="355" t="s">
        <v>218</v>
      </c>
      <c r="F23" s="359"/>
    </row>
    <row r="24" spans="1:6" ht="17.25" hidden="1" thickBot="1">
      <c r="A24" s="962"/>
      <c r="B24" s="362" t="s">
        <v>228</v>
      </c>
      <c r="C24" s="514" t="s">
        <v>22</v>
      </c>
      <c r="D24" s="354">
        <v>2</v>
      </c>
      <c r="E24" s="355" t="s">
        <v>206</v>
      </c>
      <c r="F24" s="359"/>
    </row>
    <row r="25" spans="1:6" ht="17.25" hidden="1" thickBot="1">
      <c r="A25" s="962"/>
      <c r="B25" s="362" t="s">
        <v>231</v>
      </c>
      <c r="C25" s="514" t="s">
        <v>22</v>
      </c>
      <c r="D25" s="354">
        <v>400</v>
      </c>
      <c r="E25" s="355" t="s">
        <v>232</v>
      </c>
      <c r="F25" s="359"/>
    </row>
    <row r="26" spans="1:6" ht="17.25" hidden="1" thickBot="1">
      <c r="A26" s="962"/>
      <c r="B26" s="362" t="s">
        <v>224</v>
      </c>
      <c r="C26" s="514" t="s">
        <v>22</v>
      </c>
      <c r="D26" s="354">
        <v>10</v>
      </c>
      <c r="E26" s="355" t="s">
        <v>206</v>
      </c>
      <c r="F26" s="294"/>
    </row>
    <row r="27" spans="1:6" ht="17.25" hidden="1" thickBot="1">
      <c r="A27" s="963"/>
      <c r="B27" s="363" t="s">
        <v>225</v>
      </c>
      <c r="C27" s="284" t="s">
        <v>22</v>
      </c>
      <c r="D27" s="357">
        <v>1</v>
      </c>
      <c r="E27" s="348" t="s">
        <v>226</v>
      </c>
      <c r="F27" s="361"/>
    </row>
    <row r="28" spans="1:6" ht="17.25" hidden="1" thickBot="1">
      <c r="A28" s="949" t="s">
        <v>240</v>
      </c>
      <c r="B28" s="387" t="s">
        <v>241</v>
      </c>
      <c r="C28" s="432" t="s">
        <v>22</v>
      </c>
      <c r="D28" s="381">
        <v>3</v>
      </c>
      <c r="E28" s="382" t="s">
        <v>245</v>
      </c>
      <c r="F28" s="296"/>
    </row>
    <row r="29" spans="1:6" ht="17.25" hidden="1" thickBot="1">
      <c r="A29" s="950"/>
      <c r="B29" s="388" t="s">
        <v>242</v>
      </c>
      <c r="C29" s="514" t="s">
        <v>22</v>
      </c>
      <c r="D29" s="383">
        <v>400</v>
      </c>
      <c r="E29" s="384" t="s">
        <v>246</v>
      </c>
      <c r="F29" s="64"/>
    </row>
    <row r="30" spans="1:6" ht="17.25" hidden="1" thickBot="1">
      <c r="A30" s="950"/>
      <c r="B30" s="388" t="s">
        <v>224</v>
      </c>
      <c r="C30" s="514" t="s">
        <v>22</v>
      </c>
      <c r="D30" s="383">
        <v>10</v>
      </c>
      <c r="E30" s="384" t="s">
        <v>247</v>
      </c>
      <c r="F30" s="64"/>
    </row>
    <row r="31" spans="1:6" ht="17.25" hidden="1" thickBot="1">
      <c r="A31" s="951"/>
      <c r="B31" s="389" t="s">
        <v>243</v>
      </c>
      <c r="C31" s="284" t="s">
        <v>22</v>
      </c>
      <c r="D31" s="385">
        <v>10</v>
      </c>
      <c r="E31" s="386" t="s">
        <v>244</v>
      </c>
      <c r="F31" s="209"/>
    </row>
    <row r="32" spans="1:6" ht="17.25" hidden="1" thickBot="1">
      <c r="A32" s="949" t="s">
        <v>254</v>
      </c>
      <c r="B32" s="388" t="s">
        <v>242</v>
      </c>
      <c r="C32" s="514" t="s">
        <v>22</v>
      </c>
      <c r="D32" s="383">
        <v>400</v>
      </c>
      <c r="E32" s="384" t="s">
        <v>232</v>
      </c>
      <c r="F32" s="296"/>
    </row>
    <row r="33" spans="1:6" ht="17.25" hidden="1" thickBot="1">
      <c r="A33" s="950"/>
      <c r="B33" s="388" t="s">
        <v>224</v>
      </c>
      <c r="C33" s="514" t="s">
        <v>22</v>
      </c>
      <c r="D33" s="383">
        <v>10</v>
      </c>
      <c r="E33" s="384" t="s">
        <v>136</v>
      </c>
      <c r="F33" s="64"/>
    </row>
    <row r="34" spans="1:6" ht="17.25" hidden="1" thickBot="1">
      <c r="A34" s="950"/>
      <c r="B34" s="383" t="s">
        <v>252</v>
      </c>
      <c r="C34" s="514" t="s">
        <v>22</v>
      </c>
      <c r="D34" s="383">
        <v>3</v>
      </c>
      <c r="E34" s="398" t="s">
        <v>136</v>
      </c>
      <c r="F34" s="64"/>
    </row>
    <row r="35" spans="1:6" ht="17.25" hidden="1" thickBot="1">
      <c r="A35" s="951"/>
      <c r="B35" s="385" t="s">
        <v>253</v>
      </c>
      <c r="C35" s="284" t="s">
        <v>22</v>
      </c>
      <c r="D35" s="385">
        <v>3</v>
      </c>
      <c r="E35" s="397" t="s">
        <v>136</v>
      </c>
      <c r="F35" s="209"/>
    </row>
    <row r="36" spans="1:6" ht="17.25" hidden="1" thickBot="1">
      <c r="A36" s="956" t="s">
        <v>257</v>
      </c>
      <c r="B36" s="388" t="s">
        <v>242</v>
      </c>
      <c r="C36" s="514" t="s">
        <v>22</v>
      </c>
      <c r="D36" s="383">
        <v>400</v>
      </c>
      <c r="E36" s="384" t="s">
        <v>232</v>
      </c>
      <c r="F36" s="296"/>
    </row>
    <row r="37" spans="1:6" ht="17.25" hidden="1" thickBot="1">
      <c r="A37" s="957"/>
      <c r="B37" s="388" t="s">
        <v>224</v>
      </c>
      <c r="C37" s="514" t="s">
        <v>22</v>
      </c>
      <c r="D37" s="383">
        <v>10</v>
      </c>
      <c r="E37" s="384" t="s">
        <v>136</v>
      </c>
      <c r="F37" s="64"/>
    </row>
    <row r="38" spans="1:6" ht="17.25" hidden="1" thickBot="1">
      <c r="A38" s="958"/>
      <c r="B38" s="417" t="s">
        <v>258</v>
      </c>
      <c r="C38" s="284" t="s">
        <v>22</v>
      </c>
      <c r="D38" s="385">
        <v>20</v>
      </c>
      <c r="E38" s="397" t="s">
        <v>136</v>
      </c>
      <c r="F38" s="209"/>
    </row>
    <row r="39" spans="1:6" ht="17.25" hidden="1" thickBot="1">
      <c r="A39" s="949" t="s">
        <v>264</v>
      </c>
      <c r="B39" s="387" t="s">
        <v>242</v>
      </c>
      <c r="C39" s="432" t="s">
        <v>22</v>
      </c>
      <c r="D39" s="381">
        <v>400</v>
      </c>
      <c r="E39" s="382" t="s">
        <v>232</v>
      </c>
      <c r="F39" s="296"/>
    </row>
    <row r="40" spans="1:6" ht="17.25" hidden="1" thickBot="1">
      <c r="A40" s="950"/>
      <c r="B40" s="388" t="s">
        <v>262</v>
      </c>
      <c r="C40" s="514" t="s">
        <v>22</v>
      </c>
      <c r="D40" s="383">
        <v>10</v>
      </c>
      <c r="E40" s="384" t="s">
        <v>136</v>
      </c>
      <c r="F40" s="64"/>
    </row>
    <row r="41" spans="1:6" ht="17.25" hidden="1" thickBot="1">
      <c r="A41" s="950"/>
      <c r="B41" s="388" t="s">
        <v>252</v>
      </c>
      <c r="C41" s="514" t="s">
        <v>22</v>
      </c>
      <c r="D41" s="383">
        <v>4</v>
      </c>
      <c r="E41" s="384" t="s">
        <v>136</v>
      </c>
      <c r="F41" s="64"/>
    </row>
    <row r="42" spans="1:6" ht="17.25" hidden="1" thickBot="1">
      <c r="A42" s="950"/>
      <c r="B42" s="420" t="s">
        <v>222</v>
      </c>
      <c r="C42" s="514" t="s">
        <v>22</v>
      </c>
      <c r="D42" s="509">
        <v>7</v>
      </c>
      <c r="E42" s="384" t="s">
        <v>136</v>
      </c>
      <c r="F42" s="64"/>
    </row>
    <row r="43" spans="1:6" ht="17.25" hidden="1" thickBot="1">
      <c r="A43" s="950"/>
      <c r="B43" s="388" t="s">
        <v>252</v>
      </c>
      <c r="C43" s="514" t="s">
        <v>22</v>
      </c>
      <c r="D43" s="383">
        <v>4</v>
      </c>
      <c r="E43" s="384" t="s">
        <v>136</v>
      </c>
      <c r="F43" s="64"/>
    </row>
    <row r="44" spans="1:6" ht="17.25" hidden="1" thickBot="1">
      <c r="A44" s="951"/>
      <c r="B44" s="422" t="s">
        <v>153</v>
      </c>
      <c r="C44" s="284" t="s">
        <v>22</v>
      </c>
      <c r="D44" s="385">
        <v>5</v>
      </c>
      <c r="E44" s="397" t="s">
        <v>263</v>
      </c>
      <c r="F44" s="209"/>
    </row>
    <row r="45" spans="1:6" s="353" customFormat="1" ht="17.25" hidden="1" thickBot="1">
      <c r="A45" s="956" t="s">
        <v>149</v>
      </c>
      <c r="B45" s="387" t="s">
        <v>242</v>
      </c>
      <c r="C45" s="432" t="s">
        <v>22</v>
      </c>
      <c r="D45" s="381">
        <v>400</v>
      </c>
      <c r="E45" s="382" t="s">
        <v>232</v>
      </c>
      <c r="F45" s="296"/>
    </row>
    <row r="46" spans="1:6" s="353" customFormat="1" ht="17.25" hidden="1" thickBot="1">
      <c r="A46" s="957"/>
      <c r="B46" s="388" t="s">
        <v>262</v>
      </c>
      <c r="C46" s="514" t="s">
        <v>22</v>
      </c>
      <c r="D46" s="383">
        <v>10</v>
      </c>
      <c r="E46" s="384" t="s">
        <v>136</v>
      </c>
      <c r="F46" s="64"/>
    </row>
    <row r="47" spans="1:6" s="353" customFormat="1" ht="17.25" hidden="1" thickBot="1">
      <c r="A47" s="957"/>
      <c r="B47" s="383" t="s">
        <v>265</v>
      </c>
      <c r="C47" s="514" t="s">
        <v>22</v>
      </c>
      <c r="D47" s="383">
        <v>97</v>
      </c>
      <c r="E47" s="384" t="s">
        <v>136</v>
      </c>
      <c r="F47" s="64"/>
    </row>
    <row r="48" spans="1:6" s="353" customFormat="1" ht="17.25" hidden="1" thickBot="1">
      <c r="A48" s="958"/>
      <c r="B48" s="443" t="s">
        <v>267</v>
      </c>
      <c r="C48" s="284" t="s">
        <v>22</v>
      </c>
      <c r="D48" s="443">
        <v>2</v>
      </c>
      <c r="E48" s="397" t="s">
        <v>280</v>
      </c>
      <c r="F48" s="209"/>
    </row>
    <row r="49" spans="1:6" s="353" customFormat="1" ht="17.25" hidden="1" thickBot="1">
      <c r="A49" s="949" t="s">
        <v>281</v>
      </c>
      <c r="B49" s="381" t="s">
        <v>242</v>
      </c>
      <c r="C49" s="514" t="s">
        <v>22</v>
      </c>
      <c r="D49" s="381">
        <v>400</v>
      </c>
      <c r="E49" s="382" t="s">
        <v>232</v>
      </c>
      <c r="F49" s="296"/>
    </row>
    <row r="50" spans="1:6" s="353" customFormat="1" ht="17.25" hidden="1" thickBot="1">
      <c r="A50" s="950"/>
      <c r="B50" s="383" t="s">
        <v>262</v>
      </c>
      <c r="C50" s="514" t="s">
        <v>22</v>
      </c>
      <c r="D50" s="383">
        <v>10</v>
      </c>
      <c r="E50" s="384" t="s">
        <v>136</v>
      </c>
      <c r="F50" s="64"/>
    </row>
    <row r="51" spans="1:6" s="353" customFormat="1" ht="17.25" hidden="1" thickBot="1">
      <c r="A51" s="950"/>
      <c r="B51" s="383" t="s">
        <v>265</v>
      </c>
      <c r="C51" s="514" t="s">
        <v>22</v>
      </c>
      <c r="D51" s="383">
        <v>13</v>
      </c>
      <c r="E51" s="384" t="s">
        <v>266</v>
      </c>
      <c r="F51" s="64"/>
    </row>
    <row r="52" spans="1:6" s="353" customFormat="1" ht="17.25" hidden="1" thickBot="1">
      <c r="A52" s="950"/>
      <c r="B52" s="383" t="s">
        <v>270</v>
      </c>
      <c r="C52" s="514" t="s">
        <v>22</v>
      </c>
      <c r="D52" s="383">
        <v>2</v>
      </c>
      <c r="E52" s="384" t="s">
        <v>266</v>
      </c>
      <c r="F52" s="64"/>
    </row>
    <row r="53" spans="1:6" s="353" customFormat="1" ht="17.25" hidden="1" thickBot="1">
      <c r="A53" s="950"/>
      <c r="B53" s="354" t="s">
        <v>271</v>
      </c>
      <c r="C53" s="514" t="s">
        <v>22</v>
      </c>
      <c r="D53" s="354">
        <v>20</v>
      </c>
      <c r="E53" s="354" t="s">
        <v>272</v>
      </c>
      <c r="F53" s="64"/>
    </row>
    <row r="54" spans="1:6" s="353" customFormat="1" ht="17.25" hidden="1" thickBot="1">
      <c r="A54" s="950"/>
      <c r="B54" s="354" t="s">
        <v>273</v>
      </c>
      <c r="C54" s="514" t="s">
        <v>22</v>
      </c>
      <c r="D54" s="354">
        <v>200</v>
      </c>
      <c r="E54" s="354" t="s">
        <v>274</v>
      </c>
      <c r="F54" s="64"/>
    </row>
    <row r="55" spans="1:6" ht="17.25" hidden="1" thickBot="1">
      <c r="A55" s="950"/>
      <c r="B55" s="512" t="s">
        <v>275</v>
      </c>
      <c r="C55" s="514" t="s">
        <v>22</v>
      </c>
      <c r="D55" s="512">
        <v>100</v>
      </c>
      <c r="E55" s="512" t="s">
        <v>276</v>
      </c>
      <c r="F55" s="64"/>
    </row>
    <row r="56" spans="1:6" ht="17.25" hidden="1" thickBot="1">
      <c r="A56" s="950"/>
      <c r="B56" s="512" t="s">
        <v>277</v>
      </c>
      <c r="C56" s="514" t="s">
        <v>22</v>
      </c>
      <c r="D56" s="512">
        <v>30</v>
      </c>
      <c r="E56" s="512" t="s">
        <v>278</v>
      </c>
      <c r="F56" s="64"/>
    </row>
    <row r="57" spans="1:6" ht="17.25" hidden="1" thickBot="1">
      <c r="A57" s="951"/>
      <c r="B57" s="357" t="s">
        <v>279</v>
      </c>
      <c r="C57" s="284" t="s">
        <v>22</v>
      </c>
      <c r="D57" s="357">
        <v>60</v>
      </c>
      <c r="E57" s="357" t="s">
        <v>278</v>
      </c>
      <c r="F57" s="209"/>
    </row>
    <row r="58" spans="1:6" s="353" customFormat="1" ht="17.25" hidden="1" thickBot="1">
      <c r="A58" s="946" t="s">
        <v>292</v>
      </c>
      <c r="B58" s="381" t="s">
        <v>242</v>
      </c>
      <c r="C58" s="432" t="s">
        <v>22</v>
      </c>
      <c r="D58" s="381">
        <v>400</v>
      </c>
      <c r="E58" s="382" t="s">
        <v>232</v>
      </c>
      <c r="F58" s="296"/>
    </row>
    <row r="59" spans="1:6" s="353" customFormat="1" ht="17.25" hidden="1" thickBot="1">
      <c r="A59" s="947"/>
      <c r="B59" s="383" t="s">
        <v>262</v>
      </c>
      <c r="C59" s="514" t="s">
        <v>22</v>
      </c>
      <c r="D59" s="383">
        <v>10</v>
      </c>
      <c r="E59" s="384" t="s">
        <v>136</v>
      </c>
      <c r="F59" s="64"/>
    </row>
    <row r="60" spans="1:6" s="353" customFormat="1" ht="17.25" hidden="1" thickBot="1">
      <c r="A60" s="947"/>
      <c r="B60" s="383" t="s">
        <v>265</v>
      </c>
      <c r="C60" s="514" t="s">
        <v>22</v>
      </c>
      <c r="D60" s="383">
        <v>7</v>
      </c>
      <c r="E60" s="384" t="s">
        <v>266</v>
      </c>
      <c r="F60" s="64"/>
    </row>
    <row r="61" spans="1:6" s="353" customFormat="1" ht="17.25" hidden="1" thickBot="1">
      <c r="A61" s="947"/>
      <c r="B61" s="383" t="s">
        <v>286</v>
      </c>
      <c r="C61" s="514" t="s">
        <v>22</v>
      </c>
      <c r="D61" s="383">
        <v>50</v>
      </c>
      <c r="E61" s="384" t="s">
        <v>287</v>
      </c>
      <c r="F61" s="64"/>
    </row>
    <row r="62" spans="1:6" s="353" customFormat="1" ht="17.25" hidden="1" thickBot="1">
      <c r="A62" s="947"/>
      <c r="B62" s="354" t="s">
        <v>289</v>
      </c>
      <c r="C62" s="514" t="s">
        <v>22</v>
      </c>
      <c r="D62" s="354">
        <v>2</v>
      </c>
      <c r="E62" s="354" t="s">
        <v>290</v>
      </c>
      <c r="F62" s="64"/>
    </row>
    <row r="63" spans="1:6" s="353" customFormat="1" ht="17.25" hidden="1" thickBot="1">
      <c r="A63" s="947"/>
      <c r="B63" s="354" t="s">
        <v>288</v>
      </c>
      <c r="C63" s="514" t="s">
        <v>22</v>
      </c>
      <c r="D63" s="354">
        <v>2</v>
      </c>
      <c r="E63" s="354" t="s">
        <v>291</v>
      </c>
      <c r="F63" s="64"/>
    </row>
    <row r="64" spans="1:6" ht="17.25" hidden="1" thickBot="1">
      <c r="A64" s="947"/>
      <c r="B64" s="354" t="s">
        <v>293</v>
      </c>
      <c r="C64" s="514" t="s">
        <v>22</v>
      </c>
      <c r="D64" s="354">
        <v>50</v>
      </c>
      <c r="E64" s="354" t="s">
        <v>136</v>
      </c>
      <c r="F64" s="64"/>
    </row>
    <row r="65" spans="1:6" ht="17.25" hidden="1" thickBot="1">
      <c r="A65" s="947"/>
      <c r="B65" s="354" t="s">
        <v>297</v>
      </c>
      <c r="C65" s="514" t="s">
        <v>22</v>
      </c>
      <c r="D65" s="354">
        <v>20</v>
      </c>
      <c r="E65" s="354" t="s">
        <v>136</v>
      </c>
      <c r="F65" s="64"/>
    </row>
    <row r="66" spans="1:6" ht="17.25" hidden="1" thickBot="1">
      <c r="A66" s="947"/>
      <c r="B66" s="354" t="s">
        <v>298</v>
      </c>
      <c r="C66" s="514" t="s">
        <v>22</v>
      </c>
      <c r="D66" s="354">
        <v>150</v>
      </c>
      <c r="E66" s="354" t="s">
        <v>299</v>
      </c>
      <c r="F66" s="64"/>
    </row>
    <row r="67" spans="1:6" ht="17.25" hidden="1" thickBot="1">
      <c r="A67" s="955"/>
      <c r="B67" s="357" t="s">
        <v>296</v>
      </c>
      <c r="C67" s="284" t="s">
        <v>22</v>
      </c>
      <c r="D67" s="357">
        <v>50</v>
      </c>
      <c r="E67" s="357" t="s">
        <v>136</v>
      </c>
      <c r="F67" s="209"/>
    </row>
    <row r="68" spans="1:6" ht="17.25" hidden="1" thickBot="1">
      <c r="A68" s="952" t="s">
        <v>337</v>
      </c>
      <c r="B68" s="508" t="s">
        <v>295</v>
      </c>
      <c r="C68" s="432" t="s">
        <v>22</v>
      </c>
      <c r="D68" s="508">
        <v>150</v>
      </c>
      <c r="E68" s="508" t="s">
        <v>136</v>
      </c>
      <c r="F68" s="296"/>
    </row>
    <row r="69" spans="1:6" ht="17.25" hidden="1" thickBot="1">
      <c r="A69" s="953"/>
      <c r="B69" s="514" t="s">
        <v>331</v>
      </c>
      <c r="C69" s="514" t="s">
        <v>22</v>
      </c>
      <c r="D69" s="509">
        <v>300</v>
      </c>
      <c r="E69" s="509" t="s">
        <v>332</v>
      </c>
      <c r="F69" s="64"/>
    </row>
    <row r="70" spans="1:6" ht="17.25" hidden="1" thickBot="1">
      <c r="A70" s="954"/>
      <c r="B70" s="284" t="s">
        <v>335</v>
      </c>
      <c r="C70" s="284" t="s">
        <v>22</v>
      </c>
      <c r="D70" s="443">
        <v>6</v>
      </c>
      <c r="E70" s="443" t="s">
        <v>336</v>
      </c>
      <c r="F70" s="209"/>
    </row>
    <row r="71" spans="1:6" ht="17.25" hidden="1" thickBot="1">
      <c r="A71" s="914" t="s">
        <v>361</v>
      </c>
      <c r="B71" s="381" t="s">
        <v>242</v>
      </c>
      <c r="C71" s="432" t="s">
        <v>22</v>
      </c>
      <c r="D71" s="381">
        <v>400</v>
      </c>
      <c r="E71" s="382" t="s">
        <v>232</v>
      </c>
      <c r="F71" s="296"/>
    </row>
    <row r="72" spans="1:6" ht="17.25" hidden="1" thickBot="1">
      <c r="A72" s="915"/>
      <c r="B72" s="383" t="s">
        <v>262</v>
      </c>
      <c r="C72" s="514" t="s">
        <v>22</v>
      </c>
      <c r="D72" s="383">
        <v>10</v>
      </c>
      <c r="E72" s="384" t="s">
        <v>136</v>
      </c>
      <c r="F72" s="64"/>
    </row>
    <row r="73" spans="1:6" ht="17.25" hidden="1" thickBot="1">
      <c r="A73" s="915"/>
      <c r="B73" s="509" t="s">
        <v>368</v>
      </c>
      <c r="C73" s="514" t="s">
        <v>22</v>
      </c>
      <c r="D73" s="509">
        <v>300</v>
      </c>
      <c r="E73" s="509" t="s">
        <v>274</v>
      </c>
      <c r="F73" s="64"/>
    </row>
    <row r="74" spans="1:6" ht="17.25" hidden="1" thickBot="1">
      <c r="A74" s="915"/>
      <c r="B74" s="509" t="s">
        <v>371</v>
      </c>
      <c r="C74" s="514" t="s">
        <v>22</v>
      </c>
      <c r="D74" s="509">
        <v>10</v>
      </c>
      <c r="E74" s="509" t="s">
        <v>372</v>
      </c>
      <c r="F74" s="64"/>
    </row>
    <row r="75" spans="1:6" ht="17.25" hidden="1" thickBot="1">
      <c r="A75" s="915"/>
      <c r="B75" s="509" t="s">
        <v>373</v>
      </c>
      <c r="C75" s="514" t="s">
        <v>22</v>
      </c>
      <c r="D75" s="509">
        <v>6</v>
      </c>
      <c r="E75" s="509" t="s">
        <v>300</v>
      </c>
      <c r="F75" s="64"/>
    </row>
    <row r="76" spans="1:6" ht="17.25" hidden="1" thickBot="1">
      <c r="A76" s="915"/>
      <c r="B76" s="514" t="s">
        <v>271</v>
      </c>
      <c r="C76" s="514" t="s">
        <v>22</v>
      </c>
      <c r="D76" s="509">
        <v>12</v>
      </c>
      <c r="E76" s="509" t="s">
        <v>300</v>
      </c>
      <c r="F76" s="64"/>
    </row>
    <row r="77" spans="1:6" ht="17.25" hidden="1" thickBot="1">
      <c r="A77" s="915"/>
      <c r="B77" s="514" t="s">
        <v>271</v>
      </c>
      <c r="C77" s="514" t="s">
        <v>22</v>
      </c>
      <c r="D77" s="509">
        <v>6</v>
      </c>
      <c r="E77" s="509" t="s">
        <v>380</v>
      </c>
      <c r="F77" s="64"/>
    </row>
    <row r="78" spans="1:6" ht="17.25" hidden="1" thickBot="1">
      <c r="A78" s="915"/>
      <c r="B78" s="514" t="s">
        <v>378</v>
      </c>
      <c r="C78" s="514" t="s">
        <v>22</v>
      </c>
      <c r="D78" s="509">
        <v>3</v>
      </c>
      <c r="E78" s="509" t="s">
        <v>377</v>
      </c>
      <c r="F78" s="64"/>
    </row>
    <row r="79" spans="1:6" ht="17.25" hidden="1" thickBot="1">
      <c r="A79" s="927"/>
      <c r="B79" s="511" t="s">
        <v>379</v>
      </c>
      <c r="C79" s="511" t="s">
        <v>22</v>
      </c>
      <c r="D79" s="515">
        <v>3</v>
      </c>
      <c r="E79" s="515" t="s">
        <v>381</v>
      </c>
      <c r="F79" s="254"/>
    </row>
    <row r="80" spans="1:6" ht="17.25" hidden="1" thickBot="1">
      <c r="A80" s="946" t="s">
        <v>412</v>
      </c>
      <c r="B80" s="381" t="s">
        <v>242</v>
      </c>
      <c r="C80" s="432" t="s">
        <v>22</v>
      </c>
      <c r="D80" s="381">
        <v>400</v>
      </c>
      <c r="E80" s="382" t="s">
        <v>232</v>
      </c>
      <c r="F80" s="296"/>
    </row>
    <row r="81" spans="1:10" ht="17.25" hidden="1" thickBot="1">
      <c r="A81" s="947"/>
      <c r="B81" s="383" t="s">
        <v>420</v>
      </c>
      <c r="C81" s="514" t="s">
        <v>22</v>
      </c>
      <c r="D81" s="383">
        <v>10</v>
      </c>
      <c r="E81" s="384" t="s">
        <v>136</v>
      </c>
      <c r="F81" s="64"/>
    </row>
    <row r="82" spans="1:10" ht="17.25" hidden="1" thickBot="1">
      <c r="A82" s="947"/>
      <c r="B82" s="383" t="s">
        <v>413</v>
      </c>
      <c r="C82" s="514" t="s">
        <v>22</v>
      </c>
      <c r="D82" s="383">
        <v>16</v>
      </c>
      <c r="E82" s="384" t="s">
        <v>136</v>
      </c>
      <c r="F82" s="64"/>
      <c r="I82" s="349"/>
      <c r="J82" s="349"/>
    </row>
    <row r="83" spans="1:10" ht="17.25" hidden="1" thickBot="1">
      <c r="A83" s="948"/>
      <c r="B83" s="486" t="s">
        <v>414</v>
      </c>
      <c r="C83" s="511" t="s">
        <v>22</v>
      </c>
      <c r="D83" s="486">
        <v>7</v>
      </c>
      <c r="E83" s="398" t="s">
        <v>136</v>
      </c>
      <c r="F83" s="254"/>
      <c r="I83" s="349"/>
      <c r="J83" s="349"/>
    </row>
    <row r="84" spans="1:10" s="353" customFormat="1" ht="17.25" hidden="1" thickBot="1">
      <c r="A84" s="914" t="s">
        <v>464</v>
      </c>
      <c r="B84" s="381" t="s">
        <v>242</v>
      </c>
      <c r="C84" s="432" t="s">
        <v>22</v>
      </c>
      <c r="D84" s="381">
        <v>400</v>
      </c>
      <c r="E84" s="382" t="s">
        <v>232</v>
      </c>
      <c r="F84" s="296"/>
      <c r="I84" s="487"/>
      <c r="J84" s="349"/>
    </row>
    <row r="85" spans="1:10" s="353" customFormat="1" ht="17.25" hidden="1" thickBot="1">
      <c r="A85" s="915"/>
      <c r="B85" s="383" t="s">
        <v>420</v>
      </c>
      <c r="C85" s="514" t="s">
        <v>22</v>
      </c>
      <c r="D85" s="383">
        <v>10</v>
      </c>
      <c r="E85" s="384" t="s">
        <v>136</v>
      </c>
      <c r="F85" s="64"/>
      <c r="I85" s="487"/>
      <c r="J85" s="349"/>
    </row>
    <row r="86" spans="1:10" s="353" customFormat="1" ht="17.25" hidden="1" thickBot="1">
      <c r="A86" s="915"/>
      <c r="B86" s="383" t="s">
        <v>465</v>
      </c>
      <c r="C86" s="514" t="s">
        <v>22</v>
      </c>
      <c r="D86" s="383">
        <v>10</v>
      </c>
      <c r="E86" s="384" t="s">
        <v>470</v>
      </c>
      <c r="F86" s="64"/>
      <c r="I86" s="487"/>
      <c r="J86" s="349"/>
    </row>
    <row r="87" spans="1:10" s="353" customFormat="1" ht="17.25" hidden="1" thickBot="1">
      <c r="A87" s="927"/>
      <c r="B87" s="486" t="s">
        <v>468</v>
      </c>
      <c r="C87" s="511" t="s">
        <v>22</v>
      </c>
      <c r="D87" s="486">
        <v>10</v>
      </c>
      <c r="E87" s="398" t="s">
        <v>136</v>
      </c>
      <c r="F87" s="254"/>
      <c r="I87" s="487"/>
      <c r="J87" s="349"/>
    </row>
    <row r="88" spans="1:10" ht="17.25" hidden="1" thickBot="1">
      <c r="A88" s="914" t="s">
        <v>204</v>
      </c>
      <c r="B88" s="381" t="s">
        <v>242</v>
      </c>
      <c r="C88" s="432" t="s">
        <v>22</v>
      </c>
      <c r="D88" s="381">
        <v>400</v>
      </c>
      <c r="E88" s="382" t="s">
        <v>232</v>
      </c>
      <c r="F88" s="296"/>
      <c r="H88" s="487"/>
      <c r="I88" s="349"/>
      <c r="J88" s="349"/>
    </row>
    <row r="89" spans="1:10" ht="17.25" hidden="1" thickBot="1">
      <c r="A89" s="915"/>
      <c r="B89" s="383" t="s">
        <v>420</v>
      </c>
      <c r="C89" s="514" t="s">
        <v>22</v>
      </c>
      <c r="D89" s="383">
        <v>10</v>
      </c>
      <c r="E89" s="384" t="s">
        <v>136</v>
      </c>
      <c r="F89" s="64"/>
      <c r="H89" s="487"/>
      <c r="I89" s="349"/>
      <c r="J89" s="349"/>
    </row>
    <row r="90" spans="1:10" ht="17.25" hidden="1" thickBot="1">
      <c r="A90" s="915"/>
      <c r="B90" s="383" t="s">
        <v>476</v>
      </c>
      <c r="C90" s="514" t="s">
        <v>22</v>
      </c>
      <c r="D90" s="383">
        <v>2</v>
      </c>
      <c r="E90" s="384" t="s">
        <v>470</v>
      </c>
      <c r="F90" s="64"/>
      <c r="H90" s="487"/>
    </row>
    <row r="91" spans="1:10" ht="17.25" hidden="1" thickBot="1">
      <c r="A91" s="915"/>
      <c r="B91" s="383" t="s">
        <v>479</v>
      </c>
      <c r="C91" s="514" t="s">
        <v>22</v>
      </c>
      <c r="D91" s="383">
        <v>10</v>
      </c>
      <c r="E91" s="384" t="s">
        <v>470</v>
      </c>
      <c r="F91" s="64"/>
      <c r="H91" s="487"/>
    </row>
    <row r="92" spans="1:10" ht="17.25" hidden="1" thickBot="1">
      <c r="A92" s="915"/>
      <c r="B92" s="383" t="s">
        <v>482</v>
      </c>
      <c r="C92" s="514" t="s">
        <v>22</v>
      </c>
      <c r="D92" s="383">
        <v>10</v>
      </c>
      <c r="E92" s="384" t="s">
        <v>483</v>
      </c>
      <c r="F92" s="64"/>
      <c r="H92" s="487"/>
    </row>
    <row r="93" spans="1:10" ht="17.25" hidden="1" thickBot="1">
      <c r="A93" s="916"/>
      <c r="B93" s="385" t="s">
        <v>473</v>
      </c>
      <c r="C93" s="284" t="s">
        <v>22</v>
      </c>
      <c r="D93" s="385">
        <v>8</v>
      </c>
      <c r="E93" s="397" t="s">
        <v>136</v>
      </c>
      <c r="F93" s="209"/>
      <c r="H93" s="487"/>
    </row>
    <row r="94" spans="1:10" s="353" customFormat="1" ht="17.25" hidden="1" thickBot="1">
      <c r="A94" s="914" t="s">
        <v>240</v>
      </c>
      <c r="B94" s="381" t="s">
        <v>242</v>
      </c>
      <c r="C94" s="432" t="s">
        <v>22</v>
      </c>
      <c r="D94" s="381">
        <v>400</v>
      </c>
      <c r="E94" s="382" t="s">
        <v>232</v>
      </c>
      <c r="F94" s="296"/>
      <c r="H94" s="487"/>
      <c r="I94" s="349"/>
      <c r="J94" s="349"/>
    </row>
    <row r="95" spans="1:10" s="353" customFormat="1" ht="17.25" hidden="1" thickBot="1">
      <c r="A95" s="915"/>
      <c r="B95" s="383" t="s">
        <v>420</v>
      </c>
      <c r="C95" s="514" t="s">
        <v>22</v>
      </c>
      <c r="D95" s="383">
        <v>10</v>
      </c>
      <c r="E95" s="384" t="s">
        <v>136</v>
      </c>
      <c r="F95" s="64"/>
      <c r="H95" s="487"/>
      <c r="I95" s="349"/>
      <c r="J95" s="349"/>
    </row>
    <row r="96" spans="1:10" s="353" customFormat="1" ht="17.25" hidden="1" thickBot="1">
      <c r="A96" s="915"/>
      <c r="B96" s="383" t="s">
        <v>165</v>
      </c>
      <c r="C96" s="514" t="s">
        <v>22</v>
      </c>
      <c r="D96" s="383">
        <v>2</v>
      </c>
      <c r="E96" s="384" t="s">
        <v>136</v>
      </c>
      <c r="F96" s="64"/>
      <c r="H96" s="487"/>
    </row>
    <row r="97" spans="1:8" s="353" customFormat="1" ht="17.25" hidden="1" thickBot="1">
      <c r="A97" s="915"/>
      <c r="B97" s="383" t="s">
        <v>523</v>
      </c>
      <c r="C97" s="514" t="s">
        <v>22</v>
      </c>
      <c r="D97" s="383">
        <v>200</v>
      </c>
      <c r="E97" s="384" t="s">
        <v>524</v>
      </c>
      <c r="F97" s="64"/>
      <c r="H97" s="487"/>
    </row>
    <row r="98" spans="1:8" s="353" customFormat="1" ht="17.25" hidden="1" thickBot="1">
      <c r="A98" s="927"/>
      <c r="B98" s="486" t="s">
        <v>522</v>
      </c>
      <c r="C98" s="511" t="s">
        <v>22</v>
      </c>
      <c r="D98" s="486">
        <v>10</v>
      </c>
      <c r="E98" s="398" t="s">
        <v>136</v>
      </c>
      <c r="F98" s="254"/>
      <c r="H98" s="487"/>
    </row>
    <row r="99" spans="1:8" ht="17.25" hidden="1" thickBot="1">
      <c r="A99" s="946" t="s">
        <v>575</v>
      </c>
      <c r="B99" s="381" t="s">
        <v>242</v>
      </c>
      <c r="C99" s="432" t="s">
        <v>22</v>
      </c>
      <c r="D99" s="381">
        <v>400</v>
      </c>
      <c r="E99" s="382" t="s">
        <v>232</v>
      </c>
      <c r="F99" s="296"/>
    </row>
    <row r="100" spans="1:8" ht="17.25" hidden="1" thickBot="1">
      <c r="A100" s="947"/>
      <c r="B100" s="383" t="s">
        <v>420</v>
      </c>
      <c r="C100" s="514" t="s">
        <v>22</v>
      </c>
      <c r="D100" s="383">
        <v>10</v>
      </c>
      <c r="E100" s="384" t="s">
        <v>136</v>
      </c>
      <c r="F100" s="64"/>
    </row>
    <row r="101" spans="1:8" ht="17.25" hidden="1" thickBot="1">
      <c r="A101" s="947"/>
      <c r="B101" s="383" t="s">
        <v>556</v>
      </c>
      <c r="C101" s="514" t="s">
        <v>22</v>
      </c>
      <c r="D101" s="383">
        <v>10</v>
      </c>
      <c r="E101" s="384" t="s">
        <v>136</v>
      </c>
      <c r="F101" s="64"/>
    </row>
    <row r="102" spans="1:8" ht="17.25" hidden="1" thickBot="1">
      <c r="A102" s="947"/>
      <c r="B102" s="383" t="s">
        <v>558</v>
      </c>
      <c r="C102" s="514" t="s">
        <v>22</v>
      </c>
      <c r="D102" s="383">
        <v>10</v>
      </c>
      <c r="E102" s="384" t="s">
        <v>136</v>
      </c>
      <c r="F102" s="64"/>
    </row>
    <row r="103" spans="1:8" ht="17.25" hidden="1" thickBot="1">
      <c r="A103" s="947"/>
      <c r="B103" s="383" t="s">
        <v>561</v>
      </c>
      <c r="C103" s="514" t="s">
        <v>22</v>
      </c>
      <c r="D103" s="383">
        <v>10</v>
      </c>
      <c r="E103" s="384" t="s">
        <v>136</v>
      </c>
      <c r="F103" s="64"/>
    </row>
    <row r="104" spans="1:8" ht="17.25" hidden="1" thickBot="1">
      <c r="A104" s="947"/>
      <c r="B104" s="383" t="s">
        <v>565</v>
      </c>
      <c r="C104" s="514" t="s">
        <v>22</v>
      </c>
      <c r="D104" s="383">
        <v>4</v>
      </c>
      <c r="E104" s="384" t="s">
        <v>566</v>
      </c>
      <c r="F104" s="64"/>
    </row>
    <row r="105" spans="1:8" ht="17.25" hidden="1" thickBot="1">
      <c r="A105" s="947"/>
      <c r="B105" s="383" t="s">
        <v>569</v>
      </c>
      <c r="C105" s="514" t="s">
        <v>22</v>
      </c>
      <c r="D105" s="383">
        <v>20</v>
      </c>
      <c r="E105" s="384" t="s">
        <v>570</v>
      </c>
      <c r="F105" s="64"/>
    </row>
    <row r="106" spans="1:8" ht="17.25" hidden="1" thickBot="1">
      <c r="A106" s="947"/>
      <c r="B106" s="383" t="s">
        <v>560</v>
      </c>
      <c r="C106" s="514" t="s">
        <v>22</v>
      </c>
      <c r="D106" s="383">
        <v>10</v>
      </c>
      <c r="E106" s="384" t="s">
        <v>136</v>
      </c>
      <c r="F106" s="64"/>
    </row>
    <row r="107" spans="1:8" ht="17.25" hidden="1" thickBot="1">
      <c r="A107" s="947"/>
      <c r="B107" s="383" t="s">
        <v>572</v>
      </c>
      <c r="C107" s="514" t="s">
        <v>22</v>
      </c>
      <c r="D107" s="383">
        <v>1</v>
      </c>
      <c r="E107" s="384" t="s">
        <v>136</v>
      </c>
      <c r="F107" s="64"/>
    </row>
    <row r="108" spans="1:8" ht="17.25" hidden="1" thickBot="1">
      <c r="A108" s="948"/>
      <c r="B108" s="486" t="s">
        <v>256</v>
      </c>
      <c r="C108" s="511" t="s">
        <v>22</v>
      </c>
      <c r="D108" s="486">
        <v>200</v>
      </c>
      <c r="E108" s="398" t="s">
        <v>268</v>
      </c>
      <c r="F108" s="254"/>
    </row>
    <row r="109" spans="1:8" ht="17.25" hidden="1" thickBot="1">
      <c r="A109" s="952" t="s">
        <v>609</v>
      </c>
      <c r="B109" s="381" t="s">
        <v>242</v>
      </c>
      <c r="C109" s="432" t="s">
        <v>22</v>
      </c>
      <c r="D109" s="381">
        <v>400</v>
      </c>
      <c r="E109" s="382" t="s">
        <v>232</v>
      </c>
      <c r="F109" s="296"/>
    </row>
    <row r="110" spans="1:8" ht="17.25" hidden="1" thickBot="1">
      <c r="A110" s="953"/>
      <c r="B110" s="383" t="s">
        <v>420</v>
      </c>
      <c r="C110" s="514" t="s">
        <v>22</v>
      </c>
      <c r="D110" s="383">
        <v>10</v>
      </c>
      <c r="E110" s="384" t="s">
        <v>136</v>
      </c>
      <c r="F110" s="64"/>
    </row>
    <row r="111" spans="1:8" ht="17.25" hidden="1" thickBot="1">
      <c r="A111" s="953"/>
      <c r="B111" s="383" t="s">
        <v>556</v>
      </c>
      <c r="C111" s="514" t="s">
        <v>22</v>
      </c>
      <c r="D111" s="383">
        <v>10</v>
      </c>
      <c r="E111" s="384" t="s">
        <v>136</v>
      </c>
      <c r="F111" s="64"/>
    </row>
    <row r="112" spans="1:8" ht="17.25" hidden="1" thickBot="1">
      <c r="A112" s="953"/>
      <c r="B112" s="509" t="s">
        <v>607</v>
      </c>
      <c r="C112" s="514" t="s">
        <v>22</v>
      </c>
      <c r="D112" s="509">
        <v>10</v>
      </c>
      <c r="E112" s="509" t="s">
        <v>608</v>
      </c>
      <c r="F112" s="64"/>
    </row>
    <row r="113" spans="1:9" ht="17.25" hidden="1" thickBot="1">
      <c r="A113" s="953"/>
      <c r="B113" s="515" t="s">
        <v>605</v>
      </c>
      <c r="C113" s="511" t="s">
        <v>22</v>
      </c>
      <c r="D113" s="515">
        <v>3</v>
      </c>
      <c r="E113" s="515" t="s">
        <v>606</v>
      </c>
      <c r="F113" s="254"/>
    </row>
    <row r="114" spans="1:9" hidden="1">
      <c r="A114" s="946" t="s">
        <v>643</v>
      </c>
      <c r="B114" s="381" t="s">
        <v>242</v>
      </c>
      <c r="C114" s="432" t="s">
        <v>22</v>
      </c>
      <c r="D114" s="381">
        <v>400</v>
      </c>
      <c r="E114" s="382" t="s">
        <v>232</v>
      </c>
      <c r="F114" s="296"/>
    </row>
    <row r="115" spans="1:9" hidden="1">
      <c r="A115" s="947"/>
      <c r="B115" s="383" t="s">
        <v>420</v>
      </c>
      <c r="C115" s="514" t="s">
        <v>22</v>
      </c>
      <c r="D115" s="383">
        <v>10</v>
      </c>
      <c r="E115" s="384" t="s">
        <v>136</v>
      </c>
      <c r="F115" s="64"/>
    </row>
    <row r="116" spans="1:9" hidden="1">
      <c r="A116" s="947"/>
      <c r="B116" s="509" t="s">
        <v>252</v>
      </c>
      <c r="C116" s="514" t="s">
        <v>22</v>
      </c>
      <c r="D116" s="509">
        <v>10</v>
      </c>
      <c r="E116" s="509" t="s">
        <v>608</v>
      </c>
      <c r="F116" s="64"/>
      <c r="G116" s="529"/>
      <c r="H116" s="529"/>
      <c r="I116" s="529"/>
    </row>
    <row r="117" spans="1:9" hidden="1">
      <c r="A117" s="947"/>
      <c r="B117" s="509" t="s">
        <v>640</v>
      </c>
      <c r="C117" s="514" t="s">
        <v>22</v>
      </c>
      <c r="D117" s="509">
        <v>25</v>
      </c>
      <c r="E117" s="509" t="s">
        <v>608</v>
      </c>
      <c r="F117" s="64"/>
      <c r="G117" s="529"/>
      <c r="H117" s="529"/>
      <c r="I117" s="529"/>
    </row>
    <row r="118" spans="1:9" ht="17.25" hidden="1" thickBot="1">
      <c r="A118" s="955"/>
      <c r="B118" s="443" t="s">
        <v>641</v>
      </c>
      <c r="C118" s="284" t="s">
        <v>22</v>
      </c>
      <c r="D118" s="443">
        <v>30</v>
      </c>
      <c r="E118" s="443" t="s">
        <v>608</v>
      </c>
      <c r="F118" s="209"/>
      <c r="G118" s="529"/>
      <c r="H118" s="529"/>
      <c r="I118" s="529"/>
    </row>
    <row r="119" spans="1:9" hidden="1">
      <c r="A119" s="902" t="s">
        <v>149</v>
      </c>
      <c r="B119" s="432" t="s">
        <v>248</v>
      </c>
      <c r="C119" s="432" t="s">
        <v>22</v>
      </c>
      <c r="D119" s="381">
        <v>400</v>
      </c>
      <c r="E119" s="382" t="s">
        <v>232</v>
      </c>
      <c r="F119" s="532"/>
      <c r="G119" s="530"/>
      <c r="H119" s="531"/>
      <c r="I119" s="529"/>
    </row>
    <row r="120" spans="1:9" hidden="1">
      <c r="A120" s="903"/>
      <c r="B120" s="514" t="s">
        <v>137</v>
      </c>
      <c r="C120" s="514" t="s">
        <v>22</v>
      </c>
      <c r="D120" s="383">
        <v>10</v>
      </c>
      <c r="E120" s="384" t="s">
        <v>136</v>
      </c>
      <c r="F120" s="533"/>
      <c r="G120" s="530"/>
      <c r="H120" s="531"/>
      <c r="I120" s="529"/>
    </row>
    <row r="121" spans="1:9" hidden="1">
      <c r="A121" s="903"/>
      <c r="B121" s="509" t="s">
        <v>654</v>
      </c>
      <c r="C121" s="514" t="s">
        <v>22</v>
      </c>
      <c r="D121" s="509">
        <v>18</v>
      </c>
      <c r="E121" s="514" t="s">
        <v>136</v>
      </c>
      <c r="F121" s="259"/>
      <c r="G121" s="530"/>
      <c r="H121" s="531"/>
      <c r="I121" s="529"/>
    </row>
    <row r="122" spans="1:9" hidden="1">
      <c r="A122" s="903"/>
      <c r="B122" s="900" t="s">
        <v>657</v>
      </c>
      <c r="C122" s="514" t="s">
        <v>22</v>
      </c>
      <c r="D122" s="509">
        <v>41</v>
      </c>
      <c r="E122" s="514" t="s">
        <v>136</v>
      </c>
      <c r="F122" s="259"/>
      <c r="G122" s="530"/>
      <c r="H122" s="531"/>
      <c r="I122" s="529"/>
    </row>
    <row r="123" spans="1:9" hidden="1">
      <c r="A123" s="903"/>
      <c r="B123" s="900"/>
      <c r="C123" s="514" t="s">
        <v>22</v>
      </c>
      <c r="D123" s="509">
        <v>6</v>
      </c>
      <c r="E123" s="514" t="s">
        <v>136</v>
      </c>
      <c r="F123" s="259"/>
      <c r="G123" s="530"/>
      <c r="H123" s="531"/>
      <c r="I123" s="529"/>
    </row>
    <row r="124" spans="1:9" hidden="1">
      <c r="A124" s="903"/>
      <c r="B124" s="900"/>
      <c r="C124" s="514" t="s">
        <v>22</v>
      </c>
      <c r="D124" s="509">
        <v>5</v>
      </c>
      <c r="E124" s="514" t="s">
        <v>136</v>
      </c>
      <c r="F124" s="259"/>
      <c r="G124" s="530"/>
      <c r="H124" s="531"/>
      <c r="I124" s="529"/>
    </row>
    <row r="125" spans="1:9" hidden="1">
      <c r="A125" s="903"/>
      <c r="B125" s="900"/>
      <c r="C125" s="514" t="s">
        <v>22</v>
      </c>
      <c r="D125" s="509">
        <v>5</v>
      </c>
      <c r="E125" s="514" t="s">
        <v>136</v>
      </c>
      <c r="F125" s="259"/>
      <c r="G125" s="530"/>
      <c r="H125" s="531"/>
      <c r="I125" s="529"/>
    </row>
    <row r="126" spans="1:9" ht="17.25" hidden="1" thickBot="1">
      <c r="A126" s="903"/>
      <c r="B126" s="901"/>
      <c r="C126" s="536" t="s">
        <v>22</v>
      </c>
      <c r="D126" s="538">
        <v>31</v>
      </c>
      <c r="E126" s="536" t="s">
        <v>136</v>
      </c>
      <c r="F126" s="280"/>
      <c r="G126" s="530"/>
      <c r="H126" s="531"/>
      <c r="I126" s="529"/>
    </row>
    <row r="127" spans="1:9" hidden="1">
      <c r="A127" s="952" t="s">
        <v>709</v>
      </c>
      <c r="B127" s="381" t="s">
        <v>242</v>
      </c>
      <c r="C127" s="432" t="s">
        <v>22</v>
      </c>
      <c r="D127" s="381">
        <v>400</v>
      </c>
      <c r="E127" s="382" t="s">
        <v>232</v>
      </c>
      <c r="F127" s="296"/>
      <c r="G127" s="529"/>
      <c r="H127" s="529"/>
      <c r="I127" s="529"/>
    </row>
    <row r="128" spans="1:9" hidden="1">
      <c r="A128" s="953"/>
      <c r="B128" s="383" t="s">
        <v>420</v>
      </c>
      <c r="C128" s="537" t="s">
        <v>22</v>
      </c>
      <c r="D128" s="383">
        <v>10</v>
      </c>
      <c r="E128" s="384" t="s">
        <v>136</v>
      </c>
      <c r="F128" s="64"/>
      <c r="G128" s="529"/>
      <c r="H128" s="529"/>
      <c r="I128" s="529"/>
    </row>
    <row r="129" spans="1:9" hidden="1">
      <c r="A129" s="953"/>
      <c r="B129" s="534" t="s">
        <v>700</v>
      </c>
      <c r="C129" s="537" t="s">
        <v>22</v>
      </c>
      <c r="D129" s="534">
        <v>6</v>
      </c>
      <c r="E129" s="384" t="s">
        <v>136</v>
      </c>
      <c r="F129" s="64"/>
      <c r="G129" s="529"/>
      <c r="H129" s="529"/>
      <c r="I129" s="529"/>
    </row>
    <row r="130" spans="1:9" hidden="1">
      <c r="A130" s="953"/>
      <c r="B130" s="534" t="s">
        <v>701</v>
      </c>
      <c r="C130" s="537" t="s">
        <v>22</v>
      </c>
      <c r="D130" s="534">
        <v>1</v>
      </c>
      <c r="E130" s="534" t="s">
        <v>702</v>
      </c>
      <c r="F130" s="64"/>
      <c r="G130" s="529"/>
      <c r="H130" s="529"/>
      <c r="I130" s="529"/>
    </row>
    <row r="131" spans="1:9" hidden="1">
      <c r="A131" s="953"/>
      <c r="B131" s="534" t="s">
        <v>703</v>
      </c>
      <c r="C131" s="537" t="s">
        <v>22</v>
      </c>
      <c r="D131" s="534">
        <v>1</v>
      </c>
      <c r="E131" s="384" t="s">
        <v>136</v>
      </c>
      <c r="F131" s="64"/>
    </row>
    <row r="132" spans="1:9" hidden="1">
      <c r="A132" s="953"/>
      <c r="B132" s="534" t="s">
        <v>707</v>
      </c>
      <c r="C132" s="537" t="s">
        <v>22</v>
      </c>
      <c r="D132" s="534">
        <v>10</v>
      </c>
      <c r="E132" s="384" t="s">
        <v>136</v>
      </c>
      <c r="F132" s="64"/>
    </row>
    <row r="133" spans="1:9" hidden="1">
      <c r="A133" s="953"/>
      <c r="B133" s="534" t="s">
        <v>708</v>
      </c>
      <c r="C133" s="537" t="s">
        <v>22</v>
      </c>
      <c r="D133" s="534">
        <v>10</v>
      </c>
      <c r="E133" s="384" t="s">
        <v>136</v>
      </c>
      <c r="F133" s="64"/>
    </row>
    <row r="134" spans="1:9" hidden="1">
      <c r="A134" s="953"/>
      <c r="B134" s="534" t="s">
        <v>704</v>
      </c>
      <c r="C134" s="537" t="s">
        <v>22</v>
      </c>
      <c r="D134" s="534">
        <v>10</v>
      </c>
      <c r="E134" s="534" t="s">
        <v>705</v>
      </c>
      <c r="F134" s="64"/>
    </row>
    <row r="135" spans="1:9" ht="17.25" hidden="1" thickBot="1">
      <c r="A135" s="953"/>
      <c r="B135" s="550" t="s">
        <v>706</v>
      </c>
      <c r="C135" s="551" t="s">
        <v>22</v>
      </c>
      <c r="D135" s="550">
        <v>7</v>
      </c>
      <c r="E135" s="398" t="s">
        <v>136</v>
      </c>
      <c r="F135" s="254"/>
    </row>
    <row r="136" spans="1:9" hidden="1">
      <c r="A136" s="914" t="s">
        <v>285</v>
      </c>
      <c r="B136" s="381" t="s">
        <v>242</v>
      </c>
      <c r="C136" s="432" t="s">
        <v>22</v>
      </c>
      <c r="D136" s="381">
        <v>400</v>
      </c>
      <c r="E136" s="382" t="s">
        <v>232</v>
      </c>
      <c r="F136" s="296"/>
    </row>
    <row r="137" spans="1:9" hidden="1">
      <c r="A137" s="915"/>
      <c r="B137" s="383" t="s">
        <v>420</v>
      </c>
      <c r="C137" s="549" t="s">
        <v>22</v>
      </c>
      <c r="D137" s="383">
        <v>10</v>
      </c>
      <c r="E137" s="384" t="s">
        <v>136</v>
      </c>
      <c r="F137" s="64"/>
    </row>
    <row r="138" spans="1:9" hidden="1">
      <c r="A138" s="915"/>
      <c r="B138" s="568" t="s">
        <v>740</v>
      </c>
      <c r="C138" s="549" t="s">
        <v>22</v>
      </c>
      <c r="D138" s="366">
        <v>2</v>
      </c>
      <c r="E138" s="366" t="s">
        <v>377</v>
      </c>
      <c r="F138" s="64"/>
    </row>
    <row r="139" spans="1:9" hidden="1">
      <c r="A139" s="915"/>
      <c r="B139" s="568" t="s">
        <v>742</v>
      </c>
      <c r="C139" s="549" t="s">
        <v>22</v>
      </c>
      <c r="D139" s="366">
        <v>10</v>
      </c>
      <c r="E139" s="366" t="s">
        <v>232</v>
      </c>
      <c r="F139" s="64"/>
    </row>
    <row r="140" spans="1:9" hidden="1">
      <c r="A140" s="915"/>
      <c r="B140" s="366" t="s">
        <v>706</v>
      </c>
      <c r="C140" s="549" t="s">
        <v>22</v>
      </c>
      <c r="D140" s="366">
        <v>7</v>
      </c>
      <c r="E140" s="366" t="s">
        <v>739</v>
      </c>
      <c r="F140" s="64"/>
    </row>
    <row r="141" spans="1:9" hidden="1">
      <c r="A141" s="915"/>
      <c r="B141" s="366" t="s">
        <v>736</v>
      </c>
      <c r="C141" s="549" t="s">
        <v>22</v>
      </c>
      <c r="D141" s="366">
        <v>1</v>
      </c>
      <c r="E141" s="366" t="s">
        <v>737</v>
      </c>
      <c r="F141" s="64"/>
    </row>
    <row r="142" spans="1:9" ht="17.25" hidden="1" thickBot="1">
      <c r="A142" s="927"/>
      <c r="B142" s="395" t="s">
        <v>734</v>
      </c>
      <c r="C142" s="588" t="s">
        <v>22</v>
      </c>
      <c r="D142" s="395">
        <v>8</v>
      </c>
      <c r="E142" s="395" t="s">
        <v>136</v>
      </c>
      <c r="F142" s="254"/>
    </row>
    <row r="143" spans="1:9" hidden="1">
      <c r="A143" s="946" t="s">
        <v>808</v>
      </c>
      <c r="B143" s="381" t="s">
        <v>242</v>
      </c>
      <c r="C143" s="432" t="s">
        <v>22</v>
      </c>
      <c r="D143" s="381">
        <v>400</v>
      </c>
      <c r="E143" s="382" t="s">
        <v>232</v>
      </c>
      <c r="F143" s="296"/>
    </row>
    <row r="144" spans="1:9" hidden="1">
      <c r="A144" s="947"/>
      <c r="B144" s="383" t="s">
        <v>262</v>
      </c>
      <c r="C144" s="571" t="s">
        <v>22</v>
      </c>
      <c r="D144" s="383">
        <v>10</v>
      </c>
      <c r="E144" s="384" t="s">
        <v>136</v>
      </c>
      <c r="F144" s="64"/>
    </row>
    <row r="145" spans="1:6" hidden="1">
      <c r="A145" s="947"/>
      <c r="B145" s="257" t="s">
        <v>796</v>
      </c>
      <c r="C145" s="571" t="s">
        <v>22</v>
      </c>
      <c r="D145" s="257">
        <v>13</v>
      </c>
      <c r="E145" s="257" t="s">
        <v>797</v>
      </c>
      <c r="F145" s="64"/>
    </row>
    <row r="146" spans="1:6" hidden="1">
      <c r="A146" s="947"/>
      <c r="B146" s="257" t="s">
        <v>798</v>
      </c>
      <c r="C146" s="571" t="s">
        <v>22</v>
      </c>
      <c r="D146" s="257">
        <v>6</v>
      </c>
      <c r="E146" s="257" t="s">
        <v>799</v>
      </c>
      <c r="F146" s="64"/>
    </row>
    <row r="147" spans="1:6" hidden="1">
      <c r="A147" s="947"/>
      <c r="B147" s="257" t="s">
        <v>800</v>
      </c>
      <c r="C147" s="571" t="s">
        <v>22</v>
      </c>
      <c r="D147" s="257">
        <v>1</v>
      </c>
      <c r="E147" s="257" t="s">
        <v>801</v>
      </c>
      <c r="F147" s="64"/>
    </row>
    <row r="148" spans="1:6" hidden="1">
      <c r="A148" s="947"/>
      <c r="B148" s="257" t="s">
        <v>802</v>
      </c>
      <c r="C148" s="571" t="s">
        <v>22</v>
      </c>
      <c r="D148" s="257">
        <v>5</v>
      </c>
      <c r="E148" s="257" t="s">
        <v>803</v>
      </c>
      <c r="F148" s="64"/>
    </row>
    <row r="149" spans="1:6" hidden="1">
      <c r="A149" s="947"/>
      <c r="B149" s="257" t="s">
        <v>804</v>
      </c>
      <c r="C149" s="571" t="s">
        <v>22</v>
      </c>
      <c r="D149" s="257">
        <v>5</v>
      </c>
      <c r="E149" s="257" t="s">
        <v>805</v>
      </c>
      <c r="F149" s="64"/>
    </row>
    <row r="150" spans="1:6" ht="17.25" hidden="1" thickBot="1">
      <c r="A150" s="948"/>
      <c r="B150" s="597" t="s">
        <v>806</v>
      </c>
      <c r="C150" s="593" t="s">
        <v>22</v>
      </c>
      <c r="D150" s="597">
        <v>10</v>
      </c>
      <c r="E150" s="597" t="s">
        <v>807</v>
      </c>
      <c r="F150" s="254"/>
    </row>
    <row r="151" spans="1:6" hidden="1">
      <c r="A151" s="946" t="s">
        <v>817</v>
      </c>
      <c r="B151" s="381" t="s">
        <v>242</v>
      </c>
      <c r="C151" s="432" t="s">
        <v>22</v>
      </c>
      <c r="D151" s="381">
        <v>400</v>
      </c>
      <c r="E151" s="382" t="s">
        <v>232</v>
      </c>
      <c r="F151" s="296"/>
    </row>
    <row r="152" spans="1:6" hidden="1">
      <c r="A152" s="947"/>
      <c r="B152" s="383" t="s">
        <v>262</v>
      </c>
      <c r="C152" s="571" t="s">
        <v>22</v>
      </c>
      <c r="D152" s="383">
        <v>10</v>
      </c>
      <c r="E152" s="384" t="s">
        <v>136</v>
      </c>
      <c r="F152" s="64"/>
    </row>
    <row r="153" spans="1:6" hidden="1">
      <c r="A153" s="947"/>
      <c r="B153" s="631" t="s">
        <v>818</v>
      </c>
      <c r="C153" s="571" t="s">
        <v>22</v>
      </c>
      <c r="D153" s="383">
        <v>10</v>
      </c>
      <c r="E153" s="384" t="s">
        <v>272</v>
      </c>
      <c r="F153" s="64"/>
    </row>
    <row r="154" spans="1:6" hidden="1">
      <c r="A154" s="947"/>
      <c r="B154" s="631" t="s">
        <v>815</v>
      </c>
      <c r="C154" s="571" t="s">
        <v>22</v>
      </c>
      <c r="D154" s="383">
        <v>10</v>
      </c>
      <c r="E154" s="384" t="s">
        <v>272</v>
      </c>
      <c r="F154" s="64"/>
    </row>
    <row r="155" spans="1:6" ht="17.25" hidden="1" thickBot="1">
      <c r="A155" s="948"/>
      <c r="B155" s="639" t="s">
        <v>816</v>
      </c>
      <c r="C155" s="638" t="s">
        <v>22</v>
      </c>
      <c r="D155" s="486">
        <v>10</v>
      </c>
      <c r="E155" s="398" t="s">
        <v>272</v>
      </c>
      <c r="F155" s="254"/>
    </row>
    <row r="156" spans="1:6" hidden="1">
      <c r="A156" s="931" t="s">
        <v>821</v>
      </c>
      <c r="B156" s="381" t="s">
        <v>242</v>
      </c>
      <c r="C156" s="432" t="s">
        <v>22</v>
      </c>
      <c r="D156" s="381">
        <v>400</v>
      </c>
      <c r="E156" s="382" t="s">
        <v>232</v>
      </c>
      <c r="F156" s="296"/>
    </row>
    <row r="157" spans="1:6" hidden="1">
      <c r="A157" s="932"/>
      <c r="B157" s="383" t="s">
        <v>262</v>
      </c>
      <c r="C157" s="636" t="s">
        <v>22</v>
      </c>
      <c r="D157" s="383">
        <v>10</v>
      </c>
      <c r="E157" s="384" t="s">
        <v>136</v>
      </c>
      <c r="F157" s="64"/>
    </row>
    <row r="158" spans="1:6" hidden="1">
      <c r="A158" s="932"/>
      <c r="B158" s="383" t="s">
        <v>820</v>
      </c>
      <c r="C158" s="636" t="s">
        <v>22</v>
      </c>
      <c r="D158" s="383">
        <v>3</v>
      </c>
      <c r="E158" s="384" t="s">
        <v>136</v>
      </c>
      <c r="F158" s="64"/>
    </row>
    <row r="159" spans="1:6" hidden="1">
      <c r="A159" s="932"/>
      <c r="B159" s="383" t="s">
        <v>824</v>
      </c>
      <c r="C159" s="636" t="s">
        <v>22</v>
      </c>
      <c r="D159" s="383">
        <v>2</v>
      </c>
      <c r="E159" s="384" t="s">
        <v>136</v>
      </c>
      <c r="F159" s="64"/>
    </row>
    <row r="160" spans="1:6" ht="17.25" hidden="1" thickBot="1">
      <c r="A160" s="933"/>
      <c r="B160" s="486" t="s">
        <v>826</v>
      </c>
      <c r="C160" s="662" t="s">
        <v>22</v>
      </c>
      <c r="D160" s="486">
        <v>9</v>
      </c>
      <c r="E160" s="398" t="s">
        <v>136</v>
      </c>
      <c r="F160" s="254"/>
    </row>
    <row r="161" spans="1:6" hidden="1">
      <c r="A161" s="946" t="s">
        <v>847</v>
      </c>
      <c r="B161" s="381" t="s">
        <v>242</v>
      </c>
      <c r="C161" s="432" t="s">
        <v>22</v>
      </c>
      <c r="D161" s="381">
        <v>400</v>
      </c>
      <c r="E161" s="382" t="s">
        <v>232</v>
      </c>
      <c r="F161" s="296"/>
    </row>
    <row r="162" spans="1:6" hidden="1">
      <c r="A162" s="947"/>
      <c r="B162" s="383" t="s">
        <v>262</v>
      </c>
      <c r="C162" s="661" t="s">
        <v>22</v>
      </c>
      <c r="D162" s="383">
        <v>10</v>
      </c>
      <c r="E162" s="384" t="s">
        <v>136</v>
      </c>
      <c r="F162" s="64"/>
    </row>
    <row r="163" spans="1:6" hidden="1">
      <c r="A163" s="947"/>
      <c r="B163" s="383" t="s">
        <v>848</v>
      </c>
      <c r="C163" s="661" t="s">
        <v>22</v>
      </c>
      <c r="D163" s="383">
        <v>5</v>
      </c>
      <c r="E163" s="384" t="s">
        <v>136</v>
      </c>
      <c r="F163" s="64"/>
    </row>
    <row r="164" spans="1:6" hidden="1">
      <c r="A164" s="947"/>
      <c r="B164" s="383" t="s">
        <v>852</v>
      </c>
      <c r="C164" s="661" t="s">
        <v>22</v>
      </c>
      <c r="D164" s="383">
        <v>5</v>
      </c>
      <c r="E164" s="384" t="s">
        <v>853</v>
      </c>
      <c r="F164" s="64"/>
    </row>
    <row r="165" spans="1:6" ht="17.25" hidden="1" thickBot="1">
      <c r="A165" s="948"/>
      <c r="B165" s="486" t="s">
        <v>855</v>
      </c>
      <c r="C165" s="689" t="s">
        <v>22</v>
      </c>
      <c r="D165" s="486">
        <v>10</v>
      </c>
      <c r="E165" s="398" t="s">
        <v>857</v>
      </c>
      <c r="F165" s="254"/>
    </row>
    <row r="166" spans="1:6" hidden="1">
      <c r="A166" s="949" t="s">
        <v>867</v>
      </c>
      <c r="B166" s="387" t="s">
        <v>242</v>
      </c>
      <c r="C166" s="432" t="s">
        <v>22</v>
      </c>
      <c r="D166" s="381">
        <v>400</v>
      </c>
      <c r="E166" s="382" t="s">
        <v>232</v>
      </c>
      <c r="F166" s="296"/>
    </row>
    <row r="167" spans="1:6" hidden="1">
      <c r="A167" s="950"/>
      <c r="B167" s="388" t="s">
        <v>262</v>
      </c>
      <c r="C167" s="688" t="s">
        <v>22</v>
      </c>
      <c r="D167" s="383">
        <v>10</v>
      </c>
      <c r="E167" s="384" t="s">
        <v>136</v>
      </c>
      <c r="F167" s="64"/>
    </row>
    <row r="168" spans="1:6" ht="17.25" hidden="1" thickBot="1">
      <c r="A168" s="965"/>
      <c r="B168" s="702" t="s">
        <v>870</v>
      </c>
      <c r="C168" s="695" t="s">
        <v>22</v>
      </c>
      <c r="D168" s="577">
        <v>5</v>
      </c>
      <c r="E168" s="577" t="s">
        <v>871</v>
      </c>
      <c r="F168" s="254"/>
    </row>
    <row r="169" spans="1:6" hidden="1">
      <c r="A169" s="946" t="s">
        <v>885</v>
      </c>
      <c r="B169" s="381" t="s">
        <v>242</v>
      </c>
      <c r="C169" s="432" t="s">
        <v>22</v>
      </c>
      <c r="D169" s="381">
        <v>400</v>
      </c>
      <c r="E169" s="382" t="s">
        <v>232</v>
      </c>
      <c r="F169" s="296"/>
    </row>
    <row r="170" spans="1:6" hidden="1">
      <c r="A170" s="947"/>
      <c r="B170" s="383" t="s">
        <v>262</v>
      </c>
      <c r="C170" s="694" t="s">
        <v>22</v>
      </c>
      <c r="D170" s="383">
        <v>10</v>
      </c>
      <c r="E170" s="384" t="s">
        <v>136</v>
      </c>
      <c r="F170" s="64"/>
    </row>
    <row r="171" spans="1:6" hidden="1">
      <c r="A171" s="947"/>
      <c r="B171" s="383" t="s">
        <v>252</v>
      </c>
      <c r="C171" s="694" t="s">
        <v>22</v>
      </c>
      <c r="D171" s="383">
        <v>10</v>
      </c>
      <c r="E171" s="384" t="s">
        <v>136</v>
      </c>
      <c r="F171" s="64"/>
    </row>
    <row r="172" spans="1:6" hidden="1">
      <c r="A172" s="947"/>
      <c r="B172" s="383" t="s">
        <v>560</v>
      </c>
      <c r="C172" s="694" t="s">
        <v>22</v>
      </c>
      <c r="D172" s="383">
        <v>5</v>
      </c>
      <c r="E172" s="384" t="s">
        <v>215</v>
      </c>
      <c r="F172" s="64"/>
    </row>
    <row r="173" spans="1:6" ht="17.25" hidden="1" thickBot="1">
      <c r="A173" s="948"/>
      <c r="B173" s="577" t="s">
        <v>870</v>
      </c>
      <c r="C173" s="705" t="s">
        <v>22</v>
      </c>
      <c r="D173" s="577">
        <v>5</v>
      </c>
      <c r="E173" s="577" t="s">
        <v>871</v>
      </c>
      <c r="F173" s="254"/>
    </row>
    <row r="174" spans="1:6" hidden="1">
      <c r="A174" s="949" t="s">
        <v>892</v>
      </c>
      <c r="B174" s="387" t="s">
        <v>242</v>
      </c>
      <c r="C174" s="432" t="s">
        <v>22</v>
      </c>
      <c r="D174" s="381">
        <v>400</v>
      </c>
      <c r="E174" s="382" t="s">
        <v>232</v>
      </c>
      <c r="F174" s="296"/>
    </row>
    <row r="175" spans="1:6" hidden="1">
      <c r="A175" s="950"/>
      <c r="B175" s="388" t="s">
        <v>262</v>
      </c>
      <c r="C175" s="704" t="s">
        <v>22</v>
      </c>
      <c r="D175" s="383">
        <v>10</v>
      </c>
      <c r="E175" s="384" t="s">
        <v>136</v>
      </c>
      <c r="F175" s="64"/>
    </row>
    <row r="176" spans="1:6" hidden="1">
      <c r="A176" s="950"/>
      <c r="B176" s="420" t="s">
        <v>241</v>
      </c>
      <c r="C176" s="704" t="s">
        <v>22</v>
      </c>
      <c r="D176" s="703">
        <v>180</v>
      </c>
      <c r="E176" s="703" t="s">
        <v>274</v>
      </c>
      <c r="F176" s="64"/>
    </row>
    <row r="177" spans="1:6" hidden="1">
      <c r="A177" s="950"/>
      <c r="B177" s="388" t="s">
        <v>897</v>
      </c>
      <c r="C177" s="704" t="s">
        <v>22</v>
      </c>
      <c r="D177" s="383">
        <v>10</v>
      </c>
      <c r="E177" s="384" t="s">
        <v>136</v>
      </c>
      <c r="F177" s="64"/>
    </row>
    <row r="178" spans="1:6" ht="17.25" hidden="1" thickBot="1">
      <c r="A178" s="965"/>
      <c r="B178" s="725" t="s">
        <v>898</v>
      </c>
      <c r="C178" s="723" t="s">
        <v>22</v>
      </c>
      <c r="D178" s="486">
        <v>1000</v>
      </c>
      <c r="E178" s="721" t="s">
        <v>274</v>
      </c>
      <c r="F178" s="254"/>
    </row>
    <row r="179" spans="1:6" hidden="1">
      <c r="A179" s="949" t="s">
        <v>902</v>
      </c>
      <c r="B179" s="726" t="s">
        <v>242</v>
      </c>
      <c r="C179" s="432" t="s">
        <v>22</v>
      </c>
      <c r="D179" s="381">
        <v>400</v>
      </c>
      <c r="E179" s="382" t="s">
        <v>232</v>
      </c>
      <c r="F179" s="296"/>
    </row>
    <row r="180" spans="1:6" hidden="1">
      <c r="A180" s="950"/>
      <c r="B180" s="727" t="s">
        <v>262</v>
      </c>
      <c r="C180" s="722" t="s">
        <v>22</v>
      </c>
      <c r="D180" s="383">
        <v>10</v>
      </c>
      <c r="E180" s="384" t="s">
        <v>136</v>
      </c>
      <c r="F180" s="64"/>
    </row>
    <row r="181" spans="1:6" hidden="1">
      <c r="A181" s="950"/>
      <c r="B181" s="724" t="s">
        <v>241</v>
      </c>
      <c r="C181" s="722" t="s">
        <v>22</v>
      </c>
      <c r="D181" s="720">
        <v>180</v>
      </c>
      <c r="E181" s="720" t="s">
        <v>274</v>
      </c>
      <c r="F181" s="64"/>
    </row>
    <row r="182" spans="1:6" ht="17.25" hidden="1" thickBot="1">
      <c r="A182" s="951"/>
      <c r="B182" s="735" t="s">
        <v>901</v>
      </c>
      <c r="C182" s="734" t="s">
        <v>22</v>
      </c>
      <c r="D182" s="732">
        <v>100</v>
      </c>
      <c r="E182" s="732" t="s">
        <v>274</v>
      </c>
      <c r="F182" s="254"/>
    </row>
    <row r="183" spans="1:6" hidden="1">
      <c r="A183" s="943" t="s">
        <v>925</v>
      </c>
      <c r="B183" s="726" t="s">
        <v>242</v>
      </c>
      <c r="C183" s="432" t="s">
        <v>22</v>
      </c>
      <c r="D183" s="381">
        <v>400</v>
      </c>
      <c r="E183" s="382" t="s">
        <v>232</v>
      </c>
      <c r="F183" s="296"/>
    </row>
    <row r="184" spans="1:6" hidden="1">
      <c r="A184" s="944"/>
      <c r="B184" s="727" t="s">
        <v>262</v>
      </c>
      <c r="C184" s="733" t="s">
        <v>22</v>
      </c>
      <c r="D184" s="383">
        <v>10</v>
      </c>
      <c r="E184" s="384" t="s">
        <v>136</v>
      </c>
      <c r="F184" s="64"/>
    </row>
    <row r="185" spans="1:6" hidden="1">
      <c r="A185" s="944"/>
      <c r="B185" s="727" t="s">
        <v>909</v>
      </c>
      <c r="C185" s="733" t="s">
        <v>22</v>
      </c>
      <c r="D185" s="383">
        <v>1</v>
      </c>
      <c r="E185" s="384" t="s">
        <v>910</v>
      </c>
      <c r="F185" s="64"/>
    </row>
    <row r="186" spans="1:6" hidden="1">
      <c r="A186" s="944"/>
      <c r="B186" s="727" t="s">
        <v>912</v>
      </c>
      <c r="C186" s="733" t="s">
        <v>22</v>
      </c>
      <c r="D186" s="383">
        <v>10</v>
      </c>
      <c r="E186" s="384" t="s">
        <v>913</v>
      </c>
      <c r="F186" s="64"/>
    </row>
    <row r="187" spans="1:6" hidden="1">
      <c r="A187" s="944"/>
      <c r="B187" s="727" t="s">
        <v>923</v>
      </c>
      <c r="C187" s="733" t="s">
        <v>22</v>
      </c>
      <c r="D187" s="383">
        <v>10</v>
      </c>
      <c r="E187" s="384" t="s">
        <v>924</v>
      </c>
      <c r="F187" s="64"/>
    </row>
    <row r="188" spans="1:6" hidden="1">
      <c r="A188" s="944"/>
      <c r="B188" s="727" t="s">
        <v>921</v>
      </c>
      <c r="C188" s="733" t="s">
        <v>22</v>
      </c>
      <c r="D188" s="383">
        <v>10</v>
      </c>
      <c r="E188" s="384" t="s">
        <v>924</v>
      </c>
      <c r="F188" s="64"/>
    </row>
    <row r="189" spans="1:6" ht="17.25" hidden="1" thickBot="1">
      <c r="A189" s="944"/>
      <c r="B189" s="764" t="s">
        <v>918</v>
      </c>
      <c r="C189" s="743" t="s">
        <v>22</v>
      </c>
      <c r="D189" s="486">
        <v>5</v>
      </c>
      <c r="E189" s="398" t="s">
        <v>919</v>
      </c>
      <c r="F189" s="254"/>
    </row>
    <row r="190" spans="1:6" hidden="1">
      <c r="A190" s="966" t="s">
        <v>936</v>
      </c>
      <c r="B190" s="726" t="s">
        <v>242</v>
      </c>
      <c r="C190" s="432" t="s">
        <v>22</v>
      </c>
      <c r="D190" s="381">
        <v>400</v>
      </c>
      <c r="E190" s="382" t="s">
        <v>232</v>
      </c>
      <c r="F190" s="296"/>
    </row>
    <row r="191" spans="1:6" ht="17.25" hidden="1" customHeight="1">
      <c r="A191" s="967"/>
      <c r="B191" s="727" t="s">
        <v>262</v>
      </c>
      <c r="C191" s="742" t="s">
        <v>22</v>
      </c>
      <c r="D191" s="383">
        <v>10</v>
      </c>
      <c r="E191" s="384" t="s">
        <v>136</v>
      </c>
      <c r="F191" s="64"/>
    </row>
    <row r="192" spans="1:6" ht="17.25" hidden="1" thickBot="1">
      <c r="A192" s="968"/>
      <c r="B192" s="774" t="s">
        <v>930</v>
      </c>
      <c r="C192" s="773" t="s">
        <v>22</v>
      </c>
      <c r="D192" s="771">
        <v>20</v>
      </c>
      <c r="E192" s="771" t="s">
        <v>168</v>
      </c>
      <c r="F192" s="254"/>
    </row>
    <row r="193" spans="1:6" s="353" customFormat="1">
      <c r="A193" s="949" t="s">
        <v>948</v>
      </c>
      <c r="B193" s="387" t="s">
        <v>242</v>
      </c>
      <c r="C193" s="432" t="s">
        <v>22</v>
      </c>
      <c r="D193" s="381">
        <v>400</v>
      </c>
      <c r="E193" s="382" t="s">
        <v>232</v>
      </c>
      <c r="F193" s="604">
        <v>1200000</v>
      </c>
    </row>
    <row r="194" spans="1:6" s="353" customFormat="1">
      <c r="A194" s="950"/>
      <c r="B194" s="388" t="s">
        <v>262</v>
      </c>
      <c r="C194" s="772" t="s">
        <v>22</v>
      </c>
      <c r="D194" s="383">
        <v>10</v>
      </c>
      <c r="E194" s="384" t="s">
        <v>136</v>
      </c>
      <c r="F194" s="605">
        <v>30000</v>
      </c>
    </row>
    <row r="195" spans="1:6">
      <c r="A195" s="950"/>
      <c r="B195" s="388" t="s">
        <v>951</v>
      </c>
      <c r="C195" s="772" t="s">
        <v>22</v>
      </c>
      <c r="D195" s="383">
        <v>10</v>
      </c>
      <c r="E195" s="384" t="s">
        <v>232</v>
      </c>
      <c r="F195" s="605">
        <v>100000</v>
      </c>
    </row>
    <row r="196" spans="1:6" ht="17.25" thickBot="1">
      <c r="A196" s="951"/>
      <c r="B196" s="389" t="s">
        <v>954</v>
      </c>
      <c r="C196" s="637" t="s">
        <v>22</v>
      </c>
      <c r="D196" s="385">
        <v>20</v>
      </c>
      <c r="E196" s="397" t="s">
        <v>136</v>
      </c>
      <c r="F196" s="607">
        <v>50000</v>
      </c>
    </row>
  </sheetData>
  <mergeCells count="37">
    <mergeCell ref="A193:A196"/>
    <mergeCell ref="A161:A165"/>
    <mergeCell ref="A169:A173"/>
    <mergeCell ref="A166:A168"/>
    <mergeCell ref="A190:A192"/>
    <mergeCell ref="A183:A189"/>
    <mergeCell ref="A179:A182"/>
    <mergeCell ref="A174:A178"/>
    <mergeCell ref="A119:A126"/>
    <mergeCell ref="A156:A160"/>
    <mergeCell ref="A151:A155"/>
    <mergeCell ref="B122:B126"/>
    <mergeCell ref="B9:B10"/>
    <mergeCell ref="A14:A20"/>
    <mergeCell ref="A114:A118"/>
    <mergeCell ref="A109:A113"/>
    <mergeCell ref="A94:A98"/>
    <mergeCell ref="A84:A87"/>
    <mergeCell ref="A88:A93"/>
    <mergeCell ref="A99:A108"/>
    <mergeCell ref="A143:A150"/>
    <mergeCell ref="A136:A142"/>
    <mergeCell ref="A127:A135"/>
    <mergeCell ref="A1:F1"/>
    <mergeCell ref="A4:A8"/>
    <mergeCell ref="A80:A83"/>
    <mergeCell ref="A49:A57"/>
    <mergeCell ref="A71:A79"/>
    <mergeCell ref="A68:A70"/>
    <mergeCell ref="A58:A67"/>
    <mergeCell ref="A45:A48"/>
    <mergeCell ref="A9:A13"/>
    <mergeCell ref="A32:A35"/>
    <mergeCell ref="A39:A44"/>
    <mergeCell ref="A36:A38"/>
    <mergeCell ref="A21:A27"/>
    <mergeCell ref="A28:A31"/>
  </mergeCells>
  <phoneticPr fontId="3" type="noConversion"/>
  <printOptions horizontalCentered="1"/>
  <pageMargins left="0.51181102362204722" right="0.51181102362204722" top="0.55118110236220474" bottom="0.55118110236220474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AK66"/>
  <sheetViews>
    <sheetView workbookViewId="0">
      <selection activeCell="AG20" sqref="AG20"/>
    </sheetView>
  </sheetViews>
  <sheetFormatPr defaultColWidth="17.375" defaultRowHeight="16.5"/>
  <cols>
    <col min="1" max="1" width="15" style="76" customWidth="1"/>
    <col min="2" max="2" width="10.5" style="76" bestFit="1" customWidth="1"/>
    <col min="3" max="3" width="9.625" style="132" bestFit="1" customWidth="1"/>
    <col min="4" max="4" width="12.875" style="132" hidden="1" customWidth="1"/>
    <col min="5" max="5" width="10.375" style="132" hidden="1" customWidth="1"/>
    <col min="6" max="6" width="12" style="132" customWidth="1"/>
    <col min="7" max="7" width="9.625" style="132" customWidth="1"/>
    <col min="8" max="8" width="10.5" style="132" bestFit="1" customWidth="1"/>
    <col min="9" max="9" width="11.625" style="132" hidden="1" customWidth="1"/>
    <col min="10" max="11" width="10.625" style="132" hidden="1" customWidth="1"/>
    <col min="12" max="12" width="11.625" style="132" hidden="1" customWidth="1"/>
    <col min="13" max="13" width="9.375" style="132" hidden="1" customWidth="1"/>
    <col min="14" max="17" width="11.625" style="132" hidden="1" customWidth="1"/>
    <col min="18" max="18" width="0.75" style="132" hidden="1" customWidth="1"/>
    <col min="19" max="19" width="9.375" style="132" hidden="1" customWidth="1"/>
    <col min="20" max="20" width="6.375" style="132" hidden="1" customWidth="1"/>
    <col min="21" max="21" width="5.625" style="132" hidden="1" customWidth="1"/>
    <col min="22" max="23" width="10.125" style="132" customWidth="1"/>
    <col min="24" max="24" width="7.875" style="132" hidden="1" customWidth="1"/>
    <col min="25" max="25" width="9.5" style="132" customWidth="1"/>
    <col min="26" max="26" width="8.75" style="132" customWidth="1"/>
    <col min="27" max="27" width="8.375" style="132" hidden="1" customWidth="1"/>
    <col min="28" max="28" width="8.75" style="132" customWidth="1"/>
    <col min="29" max="29" width="13" style="132" hidden="1" customWidth="1"/>
    <col min="30" max="30" width="11" style="132" customWidth="1"/>
    <col min="31" max="31" width="8.875" style="132" customWidth="1"/>
    <col min="32" max="32" width="11" style="132" customWidth="1"/>
    <col min="33" max="33" width="10.5" style="132" customWidth="1"/>
    <col min="34" max="34" width="5.5" style="132" customWidth="1"/>
    <col min="35" max="35" width="13" style="132" hidden="1" customWidth="1"/>
    <col min="36" max="36" width="12.75" style="132" hidden="1" customWidth="1"/>
    <col min="37" max="37" width="12.875" style="132" customWidth="1"/>
    <col min="38" max="39" width="24.375" style="1" customWidth="1"/>
    <col min="40" max="16384" width="17.375" style="1"/>
  </cols>
  <sheetData>
    <row r="1" spans="1:37" ht="36" customHeight="1">
      <c r="A1" s="832" t="s">
        <v>749</v>
      </c>
      <c r="B1" s="833"/>
      <c r="C1" s="833"/>
      <c r="D1" s="833"/>
      <c r="E1" s="833"/>
      <c r="F1" s="833"/>
      <c r="G1" s="833"/>
      <c r="H1" s="833"/>
      <c r="I1" s="833"/>
      <c r="J1" s="833"/>
      <c r="K1" s="833"/>
      <c r="L1" s="833"/>
      <c r="M1" s="833"/>
      <c r="N1" s="833"/>
      <c r="O1" s="833"/>
      <c r="P1" s="833"/>
      <c r="Q1" s="833"/>
      <c r="R1" s="833"/>
      <c r="S1" s="833"/>
      <c r="T1" s="833"/>
      <c r="U1" s="833"/>
      <c r="V1" s="833"/>
      <c r="W1" s="833"/>
      <c r="X1" s="833"/>
      <c r="Y1" s="833"/>
      <c r="Z1" s="833"/>
      <c r="AA1" s="833"/>
      <c r="AB1" s="833"/>
      <c r="AC1" s="833"/>
      <c r="AD1" s="833"/>
      <c r="AE1" s="833"/>
      <c r="AF1" s="833"/>
      <c r="AG1" s="833"/>
      <c r="AH1" s="833"/>
      <c r="AI1" s="833"/>
      <c r="AJ1" s="833"/>
      <c r="AK1" s="833"/>
    </row>
    <row r="2" spans="1:37" ht="23.25" customHeight="1" thickBot="1">
      <c r="A2" s="978" t="s">
        <v>0</v>
      </c>
      <c r="B2" s="978"/>
      <c r="C2" s="978"/>
      <c r="D2" s="978"/>
      <c r="E2" s="978"/>
      <c r="F2" s="978"/>
      <c r="G2" s="978"/>
      <c r="H2" s="978"/>
      <c r="I2" s="978"/>
      <c r="J2" s="978"/>
      <c r="K2" s="978"/>
      <c r="L2" s="978"/>
      <c r="M2" s="978"/>
      <c r="N2" s="978"/>
      <c r="O2" s="978"/>
      <c r="P2" s="978"/>
      <c r="Q2" s="978"/>
      <c r="R2" s="978"/>
      <c r="S2" s="978"/>
      <c r="T2" s="978"/>
      <c r="U2" s="978"/>
      <c r="V2" s="978"/>
      <c r="W2" s="978"/>
      <c r="X2" s="978"/>
      <c r="Y2" s="978"/>
      <c r="Z2" s="978"/>
      <c r="AA2" s="978"/>
      <c r="AB2" s="978"/>
      <c r="AC2" s="978"/>
      <c r="AD2" s="978"/>
      <c r="AE2" s="978"/>
      <c r="AF2" s="978"/>
      <c r="AG2" s="978"/>
      <c r="AH2" s="978"/>
      <c r="AI2" s="978"/>
      <c r="AJ2" s="978"/>
      <c r="AK2" s="978"/>
    </row>
    <row r="3" spans="1:37" ht="29.25" customHeight="1">
      <c r="A3" s="979" t="s">
        <v>26</v>
      </c>
      <c r="B3" s="982" t="s">
        <v>2</v>
      </c>
      <c r="C3" s="983"/>
      <c r="D3" s="983"/>
      <c r="E3" s="983"/>
      <c r="F3" s="983"/>
      <c r="G3" s="984"/>
      <c r="H3" s="985" t="s">
        <v>3</v>
      </c>
      <c r="I3" s="986"/>
      <c r="J3" s="986"/>
      <c r="K3" s="986"/>
      <c r="L3" s="986"/>
      <c r="M3" s="986"/>
      <c r="N3" s="986"/>
      <c r="O3" s="986"/>
      <c r="P3" s="986"/>
      <c r="Q3" s="986"/>
      <c r="R3" s="986"/>
      <c r="S3" s="986"/>
      <c r="T3" s="986"/>
      <c r="U3" s="986"/>
      <c r="V3" s="986"/>
      <c r="W3" s="986"/>
      <c r="X3" s="986"/>
      <c r="Y3" s="986"/>
      <c r="Z3" s="986"/>
      <c r="AA3" s="986"/>
      <c r="AB3" s="986"/>
      <c r="AC3" s="986"/>
      <c r="AD3" s="986"/>
      <c r="AE3" s="986"/>
      <c r="AF3" s="986"/>
      <c r="AG3" s="986"/>
      <c r="AH3" s="986"/>
      <c r="AI3" s="986"/>
      <c r="AJ3" s="987"/>
      <c r="AK3" s="988" t="s">
        <v>4</v>
      </c>
    </row>
    <row r="4" spans="1:37" ht="29.25" customHeight="1">
      <c r="A4" s="980"/>
      <c r="B4" s="991" t="s">
        <v>5</v>
      </c>
      <c r="C4" s="994" t="s">
        <v>6</v>
      </c>
      <c r="D4" s="994" t="s">
        <v>7</v>
      </c>
      <c r="E4" s="997" t="s">
        <v>8</v>
      </c>
      <c r="F4" s="997" t="s">
        <v>9</v>
      </c>
      <c r="G4" s="1000" t="s">
        <v>105</v>
      </c>
      <c r="H4" s="1007" t="s">
        <v>5</v>
      </c>
      <c r="I4" s="994" t="s">
        <v>7</v>
      </c>
      <c r="J4" s="969" t="s">
        <v>8</v>
      </c>
      <c r="K4" s="969"/>
      <c r="L4" s="969"/>
      <c r="M4" s="969"/>
      <c r="N4" s="969"/>
      <c r="O4" s="969"/>
      <c r="P4" s="969"/>
      <c r="Q4" s="969"/>
      <c r="R4" s="969"/>
      <c r="S4" s="969"/>
      <c r="T4" s="969"/>
      <c r="U4" s="969"/>
      <c r="V4" s="1003" t="s">
        <v>9</v>
      </c>
      <c r="W4" s="1004"/>
      <c r="X4" s="1004"/>
      <c r="Y4" s="1004"/>
      <c r="Z4" s="1004"/>
      <c r="AA4" s="1004"/>
      <c r="AB4" s="1004"/>
      <c r="AC4" s="1004"/>
      <c r="AD4" s="1004"/>
      <c r="AE4" s="1004"/>
      <c r="AF4" s="1004"/>
      <c r="AG4" s="1004"/>
      <c r="AH4" s="1004"/>
      <c r="AI4" s="1005"/>
      <c r="AJ4" s="970" t="s">
        <v>21</v>
      </c>
      <c r="AK4" s="989"/>
    </row>
    <row r="5" spans="1:37" ht="24.75" customHeight="1">
      <c r="A5" s="980"/>
      <c r="B5" s="992"/>
      <c r="C5" s="995"/>
      <c r="D5" s="995"/>
      <c r="E5" s="998"/>
      <c r="F5" s="998"/>
      <c r="G5" s="1001"/>
      <c r="H5" s="1008"/>
      <c r="I5" s="995"/>
      <c r="J5" s="973" t="s">
        <v>5</v>
      </c>
      <c r="K5" s="969" t="s">
        <v>11</v>
      </c>
      <c r="L5" s="969"/>
      <c r="M5" s="969"/>
      <c r="N5" s="969"/>
      <c r="O5" s="969"/>
      <c r="P5" s="969"/>
      <c r="Q5" s="969"/>
      <c r="R5" s="969"/>
      <c r="S5" s="969"/>
      <c r="T5" s="969"/>
      <c r="U5" s="127" t="s">
        <v>12</v>
      </c>
      <c r="V5" s="973" t="s">
        <v>5</v>
      </c>
      <c r="W5" s="975" t="s">
        <v>11</v>
      </c>
      <c r="X5" s="976"/>
      <c r="Y5" s="976"/>
      <c r="Z5" s="976"/>
      <c r="AA5" s="976"/>
      <c r="AB5" s="976"/>
      <c r="AC5" s="976"/>
      <c r="AD5" s="976"/>
      <c r="AE5" s="88"/>
      <c r="AF5" s="150"/>
      <c r="AG5" s="88"/>
      <c r="AH5" s="975" t="s">
        <v>12</v>
      </c>
      <c r="AI5" s="977"/>
      <c r="AJ5" s="971"/>
      <c r="AK5" s="989"/>
    </row>
    <row r="6" spans="1:37" ht="24.75" customHeight="1" thickBot="1">
      <c r="A6" s="981"/>
      <c r="B6" s="993"/>
      <c r="C6" s="996"/>
      <c r="D6" s="996"/>
      <c r="E6" s="999"/>
      <c r="F6" s="999"/>
      <c r="G6" s="1002"/>
      <c r="H6" s="1008"/>
      <c r="I6" s="995"/>
      <c r="J6" s="1006"/>
      <c r="K6" s="87" t="s">
        <v>13</v>
      </c>
      <c r="L6" s="87" t="s">
        <v>15</v>
      </c>
      <c r="M6" s="87" t="s">
        <v>91</v>
      </c>
      <c r="N6" s="87" t="s">
        <v>16</v>
      </c>
      <c r="O6" s="87" t="s">
        <v>17</v>
      </c>
      <c r="P6" s="87" t="s">
        <v>92</v>
      </c>
      <c r="Q6" s="87" t="s">
        <v>93</v>
      </c>
      <c r="R6" s="87" t="s">
        <v>18</v>
      </c>
      <c r="S6" s="87" t="s">
        <v>15</v>
      </c>
      <c r="T6" s="87" t="s">
        <v>21</v>
      </c>
      <c r="U6" s="87" t="s">
        <v>13</v>
      </c>
      <c r="V6" s="974"/>
      <c r="W6" s="65" t="s">
        <v>13</v>
      </c>
      <c r="X6" s="65" t="s">
        <v>14</v>
      </c>
      <c r="Y6" s="65" t="s">
        <v>79</v>
      </c>
      <c r="Z6" s="65" t="s">
        <v>15</v>
      </c>
      <c r="AA6" s="65" t="s">
        <v>16</v>
      </c>
      <c r="AB6" s="65" t="s">
        <v>17</v>
      </c>
      <c r="AC6" s="65" t="s">
        <v>27</v>
      </c>
      <c r="AD6" s="65" t="s">
        <v>20</v>
      </c>
      <c r="AE6" s="65" t="s">
        <v>28</v>
      </c>
      <c r="AF6" s="65" t="s">
        <v>120</v>
      </c>
      <c r="AG6" s="65" t="s">
        <v>101</v>
      </c>
      <c r="AH6" s="65" t="s">
        <v>13</v>
      </c>
      <c r="AI6" s="65" t="s">
        <v>21</v>
      </c>
      <c r="AJ6" s="972"/>
      <c r="AK6" s="990"/>
    </row>
    <row r="7" spans="1:37" ht="54.75" customHeight="1" thickBot="1">
      <c r="A7" s="79" t="s">
        <v>29</v>
      </c>
      <c r="B7" s="67">
        <f>SUM(C7:G7)</f>
        <v>2938431</v>
      </c>
      <c r="C7" s="68">
        <f>'후원금(법인)세부내역'!C9</f>
        <v>517499</v>
      </c>
      <c r="D7" s="68"/>
      <c r="E7" s="68"/>
      <c r="F7" s="68">
        <f>'후원금(법인)세부내역'!C5</f>
        <v>2420521</v>
      </c>
      <c r="G7" s="69">
        <f>'후원금(법인)세부내역'!C7</f>
        <v>411</v>
      </c>
      <c r="H7" s="70">
        <f>V7+AH7</f>
        <v>2000000</v>
      </c>
      <c r="I7" s="71"/>
      <c r="J7" s="71">
        <f>SUM(K7)</f>
        <v>0</v>
      </c>
      <c r="K7" s="71">
        <f>SUM(M7+S7)</f>
        <v>0</v>
      </c>
      <c r="L7" s="71"/>
      <c r="M7" s="71"/>
      <c r="N7" s="71"/>
      <c r="O7" s="71"/>
      <c r="P7" s="71"/>
      <c r="Q7" s="71"/>
      <c r="R7" s="71">
        <v>21862767</v>
      </c>
      <c r="S7" s="71"/>
      <c r="T7" s="128"/>
      <c r="U7" s="129"/>
      <c r="V7" s="72">
        <f>W7</f>
        <v>2000000</v>
      </c>
      <c r="W7" s="71">
        <f>Y7+Z7+AB7+AD7+AE7+AG7+AF7</f>
        <v>2000000</v>
      </c>
      <c r="X7" s="71"/>
      <c r="Y7" s="71">
        <f>'후원금(법인)세부내역'!C14</f>
        <v>0</v>
      </c>
      <c r="Z7" s="71">
        <f>'후원금(법인)세부내역'!C19</f>
        <v>0</v>
      </c>
      <c r="AA7" s="71"/>
      <c r="AB7" s="71">
        <v>0</v>
      </c>
      <c r="AC7" s="71"/>
      <c r="AD7" s="71">
        <v>0</v>
      </c>
      <c r="AE7" s="71">
        <v>0</v>
      </c>
      <c r="AF7" s="71">
        <f>'후원금(법인)세부내역'!C27</f>
        <v>0</v>
      </c>
      <c r="AG7" s="71">
        <f>'후원금(법인)세부내역'!H30</f>
        <v>2000000</v>
      </c>
      <c r="AH7" s="71">
        <v>0</v>
      </c>
      <c r="AI7" s="71"/>
      <c r="AJ7" s="69"/>
      <c r="AK7" s="130">
        <f>SUM(B7-H7)</f>
        <v>938431</v>
      </c>
    </row>
    <row r="8" spans="1:37" ht="30.75" customHeight="1" thickBot="1">
      <c r="A8" s="7" t="s">
        <v>23</v>
      </c>
      <c r="B8" s="1022">
        <f>B7</f>
        <v>2938431</v>
      </c>
      <c r="C8" s="1023"/>
      <c r="D8" s="1023"/>
      <c r="E8" s="1023"/>
      <c r="F8" s="1023"/>
      <c r="G8" s="1024"/>
      <c r="H8" s="1010" t="s">
        <v>24</v>
      </c>
      <c r="I8" s="1011"/>
      <c r="J8" s="1011"/>
      <c r="K8" s="1011"/>
      <c r="L8" s="1011"/>
      <c r="M8" s="1011"/>
      <c r="N8" s="1011"/>
      <c r="O8" s="1011"/>
      <c r="P8" s="1011"/>
      <c r="Q8" s="1011"/>
      <c r="R8" s="1011"/>
      <c r="S8" s="1011"/>
      <c r="T8" s="1011"/>
      <c r="U8" s="1011"/>
      <c r="V8" s="1011"/>
      <c r="W8" s="1010">
        <f>H7</f>
        <v>2000000</v>
      </c>
      <c r="X8" s="1011"/>
      <c r="Y8" s="1011"/>
      <c r="Z8" s="1011"/>
      <c r="AA8" s="1011"/>
      <c r="AB8" s="1011"/>
      <c r="AC8" s="1011"/>
      <c r="AD8" s="1011"/>
      <c r="AE8" s="1011"/>
      <c r="AF8" s="1011"/>
      <c r="AG8" s="1011"/>
      <c r="AH8" s="1012"/>
      <c r="AI8" s="74"/>
      <c r="AJ8" s="75"/>
      <c r="AK8" s="131">
        <f>B8-W8</f>
        <v>938431</v>
      </c>
    </row>
    <row r="9" spans="1:37" ht="30.75" customHeight="1">
      <c r="AJ9" s="133"/>
      <c r="AK9" s="134"/>
    </row>
    <row r="22" spans="1:37" hidden="1"/>
    <row r="23" spans="1:37" hidden="1"/>
    <row r="24" spans="1:37" ht="22.5" hidden="1" customHeight="1">
      <c r="A24" s="833" t="s">
        <v>94</v>
      </c>
      <c r="B24" s="833"/>
      <c r="C24" s="833"/>
      <c r="D24" s="833"/>
      <c r="E24" s="833"/>
      <c r="F24" s="833"/>
      <c r="G24" s="833"/>
      <c r="H24" s="833"/>
      <c r="I24" s="833"/>
      <c r="J24" s="833"/>
      <c r="K24" s="833"/>
      <c r="L24" s="833"/>
      <c r="M24" s="833"/>
      <c r="N24" s="833"/>
      <c r="O24" s="833"/>
      <c r="P24" s="833"/>
      <c r="Q24" s="833"/>
      <c r="R24" s="833"/>
      <c r="S24" s="833"/>
      <c r="T24" s="833"/>
      <c r="U24" s="833"/>
      <c r="V24" s="833"/>
      <c r="W24" s="833"/>
      <c r="X24" s="833"/>
      <c r="Y24" s="833"/>
      <c r="Z24" s="833"/>
      <c r="AA24" s="833"/>
      <c r="AB24" s="833"/>
      <c r="AC24" s="833"/>
      <c r="AD24" s="833"/>
      <c r="AE24" s="833"/>
      <c r="AF24" s="833"/>
      <c r="AG24" s="833"/>
      <c r="AH24" s="833"/>
      <c r="AI24" s="833"/>
      <c r="AJ24" s="833"/>
      <c r="AK24" s="833"/>
    </row>
    <row r="25" spans="1:37" ht="16.5" hidden="1" customHeight="1">
      <c r="A25" s="833"/>
      <c r="B25" s="833"/>
      <c r="C25" s="833"/>
      <c r="D25" s="833"/>
      <c r="E25" s="833"/>
      <c r="F25" s="833"/>
      <c r="G25" s="833"/>
      <c r="H25" s="833"/>
      <c r="I25" s="833"/>
      <c r="J25" s="833"/>
      <c r="K25" s="833"/>
      <c r="L25" s="833"/>
      <c r="M25" s="833"/>
      <c r="N25" s="833"/>
      <c r="O25" s="833"/>
      <c r="P25" s="833"/>
      <c r="Q25" s="833"/>
      <c r="R25" s="833"/>
      <c r="S25" s="833"/>
      <c r="T25" s="833"/>
      <c r="U25" s="833"/>
      <c r="V25" s="833"/>
      <c r="W25" s="833"/>
      <c r="X25" s="833"/>
      <c r="Y25" s="833"/>
      <c r="Z25" s="833"/>
      <c r="AA25" s="833"/>
      <c r="AB25" s="833"/>
      <c r="AC25" s="833"/>
      <c r="AD25" s="833"/>
      <c r="AE25" s="833"/>
      <c r="AF25" s="833"/>
      <c r="AG25" s="833"/>
      <c r="AH25" s="833"/>
      <c r="AI25" s="833"/>
      <c r="AJ25" s="833"/>
      <c r="AK25" s="833"/>
    </row>
    <row r="26" spans="1:37" ht="6" hidden="1" customHeight="1">
      <c r="A26" s="833"/>
      <c r="B26" s="833"/>
      <c r="C26" s="833"/>
      <c r="D26" s="833"/>
      <c r="E26" s="833"/>
      <c r="F26" s="833"/>
      <c r="G26" s="833"/>
      <c r="H26" s="833"/>
      <c r="I26" s="833"/>
      <c r="J26" s="833"/>
      <c r="K26" s="833"/>
      <c r="L26" s="833"/>
      <c r="M26" s="833"/>
      <c r="N26" s="833"/>
      <c r="O26" s="833"/>
      <c r="P26" s="833"/>
      <c r="Q26" s="833"/>
      <c r="R26" s="833"/>
      <c r="S26" s="833"/>
      <c r="T26" s="833"/>
      <c r="U26" s="833"/>
      <c r="V26" s="833"/>
      <c r="W26" s="833"/>
      <c r="X26" s="833"/>
      <c r="Y26" s="833"/>
      <c r="Z26" s="833"/>
      <c r="AA26" s="833"/>
      <c r="AB26" s="833"/>
      <c r="AC26" s="833"/>
      <c r="AD26" s="833"/>
      <c r="AE26" s="833"/>
      <c r="AF26" s="833"/>
      <c r="AG26" s="833"/>
      <c r="AH26" s="833"/>
      <c r="AI26" s="833"/>
      <c r="AJ26" s="833"/>
      <c r="AK26" s="833"/>
    </row>
    <row r="27" spans="1:37" ht="30.75" hidden="1" customHeight="1" thickBot="1">
      <c r="A27" s="978" t="s">
        <v>0</v>
      </c>
      <c r="B27" s="978"/>
      <c r="C27" s="978"/>
      <c r="D27" s="978"/>
      <c r="E27" s="978"/>
      <c r="F27" s="978"/>
      <c r="G27" s="978"/>
      <c r="H27" s="978"/>
      <c r="I27" s="978"/>
      <c r="J27" s="978"/>
      <c r="K27" s="978"/>
      <c r="L27" s="978"/>
      <c r="M27" s="978"/>
      <c r="N27" s="978"/>
      <c r="O27" s="978"/>
      <c r="P27" s="978"/>
      <c r="Q27" s="978"/>
      <c r="R27" s="978"/>
      <c r="S27" s="978"/>
      <c r="T27" s="978"/>
      <c r="U27" s="978"/>
      <c r="V27" s="978"/>
      <c r="W27" s="978"/>
      <c r="X27" s="978"/>
      <c r="Y27" s="978"/>
      <c r="Z27" s="978"/>
      <c r="AA27" s="978"/>
      <c r="AB27" s="978"/>
      <c r="AC27" s="978"/>
      <c r="AD27" s="978"/>
      <c r="AE27" s="978"/>
      <c r="AF27" s="978"/>
      <c r="AG27" s="978"/>
      <c r="AH27" s="978"/>
      <c r="AI27" s="978"/>
      <c r="AJ27" s="978"/>
      <c r="AK27" s="978"/>
    </row>
    <row r="28" spans="1:37" ht="29.25" hidden="1" customHeight="1">
      <c r="A28" s="1013" t="s">
        <v>1</v>
      </c>
      <c r="B28" s="1016" t="s">
        <v>2</v>
      </c>
      <c r="C28" s="1017"/>
      <c r="D28" s="1017"/>
      <c r="E28" s="1017"/>
      <c r="F28" s="1017"/>
      <c r="G28" s="1018"/>
      <c r="H28" s="1019" t="s">
        <v>3</v>
      </c>
      <c r="I28" s="1020"/>
      <c r="J28" s="1020"/>
      <c r="K28" s="1020"/>
      <c r="L28" s="1020"/>
      <c r="M28" s="1020"/>
      <c r="N28" s="1020"/>
      <c r="O28" s="1020"/>
      <c r="P28" s="1020"/>
      <c r="Q28" s="1020"/>
      <c r="R28" s="1020"/>
      <c r="S28" s="1020"/>
      <c r="T28" s="1020"/>
      <c r="U28" s="1020"/>
      <c r="V28" s="1020"/>
      <c r="W28" s="1020"/>
      <c r="X28" s="1020"/>
      <c r="Y28" s="1020"/>
      <c r="Z28" s="1020"/>
      <c r="AA28" s="1020"/>
      <c r="AB28" s="1020"/>
      <c r="AC28" s="1020"/>
      <c r="AD28" s="1020"/>
      <c r="AE28" s="1020"/>
      <c r="AF28" s="1020"/>
      <c r="AG28" s="1020"/>
      <c r="AH28" s="1020"/>
      <c r="AI28" s="1020"/>
      <c r="AJ28" s="1021"/>
      <c r="AK28" s="988" t="s">
        <v>4</v>
      </c>
    </row>
    <row r="29" spans="1:37" ht="29.25" hidden="1" customHeight="1">
      <c r="A29" s="1014"/>
      <c r="B29" s="991" t="s">
        <v>5</v>
      </c>
      <c r="C29" s="994" t="s">
        <v>6</v>
      </c>
      <c r="D29" s="994" t="s">
        <v>7</v>
      </c>
      <c r="E29" s="994" t="s">
        <v>8</v>
      </c>
      <c r="F29" s="994" t="s">
        <v>9</v>
      </c>
      <c r="G29" s="970" t="s">
        <v>10</v>
      </c>
      <c r="H29" s="1007" t="s">
        <v>5</v>
      </c>
      <c r="I29" s="994" t="s">
        <v>7</v>
      </c>
      <c r="J29" s="994" t="s">
        <v>8</v>
      </c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003" t="s">
        <v>9</v>
      </c>
      <c r="W29" s="1004"/>
      <c r="X29" s="1004"/>
      <c r="Y29" s="1004"/>
      <c r="Z29" s="1004"/>
      <c r="AA29" s="1004"/>
      <c r="AB29" s="1004"/>
      <c r="AC29" s="1004"/>
      <c r="AD29" s="1004"/>
      <c r="AE29" s="1004"/>
      <c r="AF29" s="1004"/>
      <c r="AG29" s="1004"/>
      <c r="AH29" s="1004"/>
      <c r="AI29" s="1005"/>
      <c r="AJ29" s="970" t="s">
        <v>21</v>
      </c>
      <c r="AK29" s="989"/>
    </row>
    <row r="30" spans="1:37" ht="24.75" hidden="1" customHeight="1">
      <c r="A30" s="1014"/>
      <c r="B30" s="992"/>
      <c r="C30" s="995"/>
      <c r="D30" s="995"/>
      <c r="E30" s="995"/>
      <c r="F30" s="995"/>
      <c r="G30" s="1001"/>
      <c r="H30" s="1008"/>
      <c r="I30" s="995"/>
      <c r="J30" s="995"/>
      <c r="K30" s="136"/>
      <c r="L30" s="136"/>
      <c r="M30" s="136"/>
      <c r="N30" s="136"/>
      <c r="O30" s="136"/>
      <c r="P30" s="136"/>
      <c r="Q30" s="136"/>
      <c r="R30" s="136"/>
      <c r="S30" s="136"/>
      <c r="T30" s="136"/>
      <c r="U30" s="136"/>
      <c r="V30" s="973" t="s">
        <v>5</v>
      </c>
      <c r="W30" s="975" t="s">
        <v>11</v>
      </c>
      <c r="X30" s="976"/>
      <c r="Y30" s="976"/>
      <c r="Z30" s="976"/>
      <c r="AA30" s="976"/>
      <c r="AB30" s="976"/>
      <c r="AC30" s="976"/>
      <c r="AD30" s="976"/>
      <c r="AE30" s="88"/>
      <c r="AF30" s="150"/>
      <c r="AG30" s="88"/>
      <c r="AH30" s="975" t="s">
        <v>12</v>
      </c>
      <c r="AI30" s="977"/>
      <c r="AJ30" s="971"/>
      <c r="AK30" s="989"/>
    </row>
    <row r="31" spans="1:37" ht="24.75" hidden="1" customHeight="1" thickBot="1">
      <c r="A31" s="1015"/>
      <c r="B31" s="993"/>
      <c r="C31" s="996"/>
      <c r="D31" s="996"/>
      <c r="E31" s="996"/>
      <c r="F31" s="996"/>
      <c r="G31" s="1002"/>
      <c r="H31" s="1009"/>
      <c r="I31" s="996"/>
      <c r="J31" s="996"/>
      <c r="K31" s="137"/>
      <c r="L31" s="137"/>
      <c r="M31" s="137"/>
      <c r="N31" s="137"/>
      <c r="O31" s="137"/>
      <c r="P31" s="137"/>
      <c r="Q31" s="137"/>
      <c r="R31" s="137"/>
      <c r="S31" s="137"/>
      <c r="T31" s="137"/>
      <c r="U31" s="137"/>
      <c r="V31" s="974"/>
      <c r="W31" s="65" t="s">
        <v>13</v>
      </c>
      <c r="X31" s="65" t="s">
        <v>14</v>
      </c>
      <c r="Y31" s="65"/>
      <c r="Z31" s="65" t="s">
        <v>15</v>
      </c>
      <c r="AA31" s="65" t="s">
        <v>16</v>
      </c>
      <c r="AB31" s="65" t="s">
        <v>17</v>
      </c>
      <c r="AC31" s="65" t="s">
        <v>27</v>
      </c>
      <c r="AD31" s="65" t="s">
        <v>19</v>
      </c>
      <c r="AE31" s="65" t="s">
        <v>21</v>
      </c>
      <c r="AF31" s="65"/>
      <c r="AG31" s="65"/>
      <c r="AH31" s="65" t="s">
        <v>13</v>
      </c>
      <c r="AI31" s="65" t="s">
        <v>21</v>
      </c>
      <c r="AJ31" s="972"/>
      <c r="AK31" s="990"/>
    </row>
    <row r="32" spans="1:37" ht="54.75" hidden="1" customHeight="1" thickBot="1">
      <c r="A32" s="66" t="s">
        <v>22</v>
      </c>
      <c r="B32" s="67">
        <f>SUM(C32:G32)</f>
        <v>46312167</v>
      </c>
      <c r="C32" s="68">
        <v>0</v>
      </c>
      <c r="D32" s="68"/>
      <c r="E32" s="68"/>
      <c r="F32" s="68">
        <v>27949400</v>
      </c>
      <c r="G32" s="69">
        <v>18362767</v>
      </c>
      <c r="H32" s="70">
        <f>V32</f>
        <v>41887767</v>
      </c>
      <c r="I32" s="6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68">
        <f>W32+AH32</f>
        <v>41887767</v>
      </c>
      <c r="W32" s="71">
        <f>SUM(X32:AD32)</f>
        <v>41887767</v>
      </c>
      <c r="X32" s="71">
        <v>41362767</v>
      </c>
      <c r="Y32" s="71"/>
      <c r="Z32" s="71"/>
      <c r="AA32" s="71">
        <v>525000</v>
      </c>
      <c r="AB32" s="71"/>
      <c r="AC32" s="71"/>
      <c r="AD32" s="71"/>
      <c r="AE32" s="71"/>
      <c r="AF32" s="71"/>
      <c r="AG32" s="71"/>
      <c r="AH32" s="71"/>
      <c r="AI32" s="71"/>
      <c r="AJ32" s="69"/>
      <c r="AK32" s="138">
        <f>B32-H32</f>
        <v>4424400</v>
      </c>
    </row>
    <row r="33" spans="1:37" ht="30.75" hidden="1" customHeight="1" thickBot="1">
      <c r="A33" s="7" t="s">
        <v>23</v>
      </c>
      <c r="B33" s="1025">
        <f>B32</f>
        <v>46312167</v>
      </c>
      <c r="C33" s="1026"/>
      <c r="D33" s="1026"/>
      <c r="E33" s="1026"/>
      <c r="F33" s="1026"/>
      <c r="G33" s="73"/>
      <c r="H33" s="802" t="s">
        <v>24</v>
      </c>
      <c r="I33" s="803"/>
      <c r="J33" s="803"/>
      <c r="K33" s="803"/>
      <c r="L33" s="803"/>
      <c r="M33" s="803"/>
      <c r="N33" s="803"/>
      <c r="O33" s="803"/>
      <c r="P33" s="803"/>
      <c r="Q33" s="803"/>
      <c r="R33" s="803"/>
      <c r="S33" s="803"/>
      <c r="T33" s="803"/>
      <c r="U33" s="803"/>
      <c r="V33" s="803"/>
      <c r="W33" s="804"/>
      <c r="X33" s="1025">
        <f>H32</f>
        <v>41887767</v>
      </c>
      <c r="Y33" s="1026"/>
      <c r="Z33" s="1026"/>
      <c r="AA33" s="1026"/>
      <c r="AB33" s="1026"/>
      <c r="AC33" s="1026"/>
      <c r="AD33" s="1026"/>
      <c r="AE33" s="1026"/>
      <c r="AF33" s="1026"/>
      <c r="AG33" s="1026"/>
      <c r="AH33" s="1026"/>
      <c r="AI33" s="1027"/>
      <c r="AJ33" s="75"/>
      <c r="AK33" s="139">
        <f>B33-X33</f>
        <v>4424400</v>
      </c>
    </row>
    <row r="34" spans="1:37" hidden="1"/>
    <row r="35" spans="1:37" hidden="1"/>
    <row r="36" spans="1:37" hidden="1"/>
    <row r="37" spans="1:37" hidden="1"/>
    <row r="38" spans="1:37" hidden="1"/>
    <row r="39" spans="1:37" hidden="1"/>
    <row r="40" spans="1:37" hidden="1"/>
    <row r="41" spans="1:37" hidden="1"/>
    <row r="42" spans="1:37" hidden="1"/>
    <row r="43" spans="1:37" hidden="1"/>
    <row r="44" spans="1:37" hidden="1"/>
    <row r="45" spans="1:37" hidden="1"/>
    <row r="46" spans="1:37" hidden="1"/>
    <row r="47" spans="1:37" hidden="1"/>
    <row r="48" spans="1:37" hidden="1"/>
    <row r="49" spans="1:37" hidden="1"/>
    <row r="50" spans="1:37" hidden="1"/>
    <row r="51" spans="1:37" hidden="1"/>
    <row r="52" spans="1:37" ht="22.5" hidden="1" customHeight="1">
      <c r="A52" s="833" t="s">
        <v>25</v>
      </c>
      <c r="B52" s="833"/>
      <c r="C52" s="833"/>
      <c r="D52" s="833"/>
      <c r="E52" s="833"/>
      <c r="F52" s="833"/>
      <c r="G52" s="833"/>
      <c r="H52" s="833"/>
      <c r="I52" s="833"/>
      <c r="J52" s="833"/>
      <c r="K52" s="833"/>
      <c r="L52" s="833"/>
      <c r="M52" s="833"/>
      <c r="N52" s="833"/>
      <c r="O52" s="833"/>
      <c r="P52" s="833"/>
      <c r="Q52" s="833"/>
      <c r="R52" s="833"/>
      <c r="S52" s="833"/>
      <c r="T52" s="833"/>
      <c r="U52" s="833"/>
      <c r="V52" s="833"/>
      <c r="W52" s="833"/>
      <c r="X52" s="833"/>
      <c r="Y52" s="833"/>
      <c r="Z52" s="833"/>
      <c r="AA52" s="833"/>
      <c r="AB52" s="833"/>
      <c r="AC52" s="833"/>
      <c r="AD52" s="833"/>
      <c r="AE52" s="833"/>
      <c r="AF52" s="833"/>
      <c r="AG52" s="833"/>
      <c r="AH52" s="833"/>
      <c r="AI52" s="833"/>
      <c r="AJ52" s="833"/>
      <c r="AK52" s="833"/>
    </row>
    <row r="53" spans="1:37" ht="16.5" hidden="1" customHeight="1">
      <c r="A53" s="833"/>
      <c r="B53" s="833"/>
      <c r="C53" s="833"/>
      <c r="D53" s="833"/>
      <c r="E53" s="833"/>
      <c r="F53" s="833"/>
      <c r="G53" s="833"/>
      <c r="H53" s="833"/>
      <c r="I53" s="833"/>
      <c r="J53" s="833"/>
      <c r="K53" s="833"/>
      <c r="L53" s="833"/>
      <c r="M53" s="833"/>
      <c r="N53" s="833"/>
      <c r="O53" s="833"/>
      <c r="P53" s="833"/>
      <c r="Q53" s="833"/>
      <c r="R53" s="833"/>
      <c r="S53" s="833"/>
      <c r="T53" s="833"/>
      <c r="U53" s="833"/>
      <c r="V53" s="833"/>
      <c r="W53" s="833"/>
      <c r="X53" s="833"/>
      <c r="Y53" s="833"/>
      <c r="Z53" s="833"/>
      <c r="AA53" s="833"/>
      <c r="AB53" s="833"/>
      <c r="AC53" s="833"/>
      <c r="AD53" s="833"/>
      <c r="AE53" s="833"/>
      <c r="AF53" s="833"/>
      <c r="AG53" s="833"/>
      <c r="AH53" s="833"/>
      <c r="AI53" s="833"/>
      <c r="AJ53" s="833"/>
      <c r="AK53" s="833"/>
    </row>
    <row r="54" spans="1:37" ht="6" hidden="1" customHeight="1">
      <c r="A54" s="833"/>
      <c r="B54" s="833"/>
      <c r="C54" s="833"/>
      <c r="D54" s="833"/>
      <c r="E54" s="833"/>
      <c r="F54" s="833"/>
      <c r="G54" s="833"/>
      <c r="H54" s="833"/>
      <c r="I54" s="833"/>
      <c r="J54" s="833"/>
      <c r="K54" s="833"/>
      <c r="L54" s="833"/>
      <c r="M54" s="833"/>
      <c r="N54" s="833"/>
      <c r="O54" s="833"/>
      <c r="P54" s="833"/>
      <c r="Q54" s="833"/>
      <c r="R54" s="833"/>
      <c r="S54" s="833"/>
      <c r="T54" s="833"/>
      <c r="U54" s="833"/>
      <c r="V54" s="833"/>
      <c r="W54" s="833"/>
      <c r="X54" s="833"/>
      <c r="Y54" s="833"/>
      <c r="Z54" s="833"/>
      <c r="AA54" s="833"/>
      <c r="AB54" s="833"/>
      <c r="AC54" s="833"/>
      <c r="AD54" s="833"/>
      <c r="AE54" s="833"/>
      <c r="AF54" s="833"/>
      <c r="AG54" s="833"/>
      <c r="AH54" s="833"/>
      <c r="AI54" s="833"/>
      <c r="AJ54" s="833"/>
      <c r="AK54" s="833"/>
    </row>
    <row r="55" spans="1:37" ht="30.75" hidden="1" customHeight="1" thickBot="1">
      <c r="A55" s="978" t="s">
        <v>0</v>
      </c>
      <c r="B55" s="978"/>
      <c r="C55" s="978"/>
      <c r="D55" s="978"/>
      <c r="E55" s="978"/>
      <c r="F55" s="978"/>
      <c r="G55" s="978"/>
      <c r="H55" s="978"/>
      <c r="I55" s="978"/>
      <c r="J55" s="978"/>
      <c r="K55" s="978"/>
      <c r="L55" s="978"/>
      <c r="M55" s="978"/>
      <c r="N55" s="978"/>
      <c r="O55" s="978"/>
      <c r="P55" s="978"/>
      <c r="Q55" s="978"/>
      <c r="R55" s="978"/>
      <c r="S55" s="978"/>
      <c r="T55" s="978"/>
      <c r="U55" s="978"/>
      <c r="V55" s="978"/>
      <c r="W55" s="978"/>
      <c r="X55" s="978"/>
      <c r="Y55" s="978"/>
      <c r="Z55" s="978"/>
      <c r="AA55" s="978"/>
      <c r="AB55" s="978"/>
      <c r="AC55" s="978"/>
      <c r="AD55" s="978"/>
      <c r="AE55" s="978"/>
      <c r="AF55" s="978"/>
      <c r="AG55" s="978"/>
      <c r="AH55" s="978"/>
      <c r="AI55" s="978"/>
      <c r="AJ55" s="978"/>
      <c r="AK55" s="978"/>
    </row>
    <row r="56" spans="1:37" ht="29.25" hidden="1" customHeight="1">
      <c r="A56" s="1013" t="s">
        <v>26</v>
      </c>
      <c r="B56" s="1016" t="s">
        <v>2</v>
      </c>
      <c r="C56" s="1017"/>
      <c r="D56" s="1017"/>
      <c r="E56" s="1017"/>
      <c r="F56" s="1017"/>
      <c r="G56" s="1018"/>
      <c r="H56" s="1019" t="s">
        <v>3</v>
      </c>
      <c r="I56" s="1020"/>
      <c r="J56" s="1020"/>
      <c r="K56" s="1020"/>
      <c r="L56" s="1020"/>
      <c r="M56" s="1020"/>
      <c r="N56" s="1020"/>
      <c r="O56" s="1020"/>
      <c r="P56" s="1020"/>
      <c r="Q56" s="1020"/>
      <c r="R56" s="1020"/>
      <c r="S56" s="1020"/>
      <c r="T56" s="1020"/>
      <c r="U56" s="1020"/>
      <c r="V56" s="1020"/>
      <c r="W56" s="1020"/>
      <c r="X56" s="1020"/>
      <c r="Y56" s="1020"/>
      <c r="Z56" s="1020"/>
      <c r="AA56" s="1020"/>
      <c r="AB56" s="1020"/>
      <c r="AC56" s="1020"/>
      <c r="AD56" s="1020"/>
      <c r="AE56" s="1020"/>
      <c r="AF56" s="1020"/>
      <c r="AG56" s="1020"/>
      <c r="AH56" s="1020"/>
      <c r="AI56" s="1020"/>
      <c r="AJ56" s="1021"/>
      <c r="AK56" s="988" t="s">
        <v>4</v>
      </c>
    </row>
    <row r="57" spans="1:37" ht="29.25" hidden="1" customHeight="1">
      <c r="A57" s="1014"/>
      <c r="B57" s="991" t="s">
        <v>5</v>
      </c>
      <c r="C57" s="994" t="s">
        <v>6</v>
      </c>
      <c r="D57" s="994" t="s">
        <v>7</v>
      </c>
      <c r="E57" s="994" t="s">
        <v>8</v>
      </c>
      <c r="F57" s="994" t="s">
        <v>9</v>
      </c>
      <c r="G57" s="1000" t="s">
        <v>21</v>
      </c>
      <c r="H57" s="1007" t="s">
        <v>5</v>
      </c>
      <c r="I57" s="994" t="s">
        <v>7</v>
      </c>
      <c r="J57" s="994" t="s">
        <v>8</v>
      </c>
      <c r="K57" s="135"/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003" t="s">
        <v>9</v>
      </c>
      <c r="W57" s="1004"/>
      <c r="X57" s="1004"/>
      <c r="Y57" s="1004"/>
      <c r="Z57" s="1004"/>
      <c r="AA57" s="1004"/>
      <c r="AB57" s="1004"/>
      <c r="AC57" s="1004"/>
      <c r="AD57" s="1004"/>
      <c r="AE57" s="1004"/>
      <c r="AF57" s="1004"/>
      <c r="AG57" s="1004"/>
      <c r="AH57" s="1004"/>
      <c r="AI57" s="1005"/>
      <c r="AJ57" s="970" t="s">
        <v>21</v>
      </c>
      <c r="AK57" s="989"/>
    </row>
    <row r="58" spans="1:37" ht="24.75" hidden="1" customHeight="1">
      <c r="A58" s="1014"/>
      <c r="B58" s="992"/>
      <c r="C58" s="995"/>
      <c r="D58" s="995"/>
      <c r="E58" s="995"/>
      <c r="F58" s="995"/>
      <c r="G58" s="1001"/>
      <c r="H58" s="1008"/>
      <c r="I58" s="995"/>
      <c r="J58" s="995"/>
      <c r="K58" s="136"/>
      <c r="L58" s="136"/>
      <c r="M58" s="136"/>
      <c r="N58" s="136"/>
      <c r="O58" s="136"/>
      <c r="P58" s="136"/>
      <c r="Q58" s="136"/>
      <c r="R58" s="136"/>
      <c r="S58" s="136"/>
      <c r="T58" s="136"/>
      <c r="U58" s="136"/>
      <c r="V58" s="973" t="s">
        <v>5</v>
      </c>
      <c r="W58" s="975" t="s">
        <v>11</v>
      </c>
      <c r="X58" s="976"/>
      <c r="Y58" s="976"/>
      <c r="Z58" s="976"/>
      <c r="AA58" s="976"/>
      <c r="AB58" s="976"/>
      <c r="AC58" s="976"/>
      <c r="AD58" s="976"/>
      <c r="AE58" s="88"/>
      <c r="AF58" s="150"/>
      <c r="AG58" s="88"/>
      <c r="AH58" s="975" t="s">
        <v>12</v>
      </c>
      <c r="AI58" s="977"/>
      <c r="AJ58" s="971"/>
      <c r="AK58" s="989"/>
    </row>
    <row r="59" spans="1:37" ht="24.75" hidden="1" customHeight="1" thickBot="1">
      <c r="A59" s="1015"/>
      <c r="B59" s="993"/>
      <c r="C59" s="996"/>
      <c r="D59" s="996"/>
      <c r="E59" s="996"/>
      <c r="F59" s="996"/>
      <c r="G59" s="1002"/>
      <c r="H59" s="1009"/>
      <c r="I59" s="996"/>
      <c r="J59" s="996"/>
      <c r="K59" s="137"/>
      <c r="L59" s="137"/>
      <c r="M59" s="137"/>
      <c r="N59" s="137"/>
      <c r="O59" s="137"/>
      <c r="P59" s="137"/>
      <c r="Q59" s="137"/>
      <c r="R59" s="137"/>
      <c r="S59" s="137"/>
      <c r="T59" s="137"/>
      <c r="U59" s="137"/>
      <c r="V59" s="974"/>
      <c r="W59" s="65" t="s">
        <v>13</v>
      </c>
      <c r="X59" s="65" t="s">
        <v>14</v>
      </c>
      <c r="Y59" s="65"/>
      <c r="Z59" s="65" t="s">
        <v>15</v>
      </c>
      <c r="AA59" s="65" t="s">
        <v>16</v>
      </c>
      <c r="AB59" s="65" t="s">
        <v>17</v>
      </c>
      <c r="AC59" s="65" t="s">
        <v>27</v>
      </c>
      <c r="AD59" s="65" t="s">
        <v>19</v>
      </c>
      <c r="AE59" s="65" t="s">
        <v>28</v>
      </c>
      <c r="AF59" s="65"/>
      <c r="AG59" s="65"/>
      <c r="AH59" s="65" t="s">
        <v>13</v>
      </c>
      <c r="AI59" s="65" t="s">
        <v>21</v>
      </c>
      <c r="AJ59" s="972"/>
      <c r="AK59" s="990"/>
    </row>
    <row r="60" spans="1:37" ht="54.75" hidden="1" customHeight="1" thickBot="1">
      <c r="A60" s="66" t="s">
        <v>29</v>
      </c>
      <c r="B60" s="67">
        <f>C60+F60</f>
        <v>2859927</v>
      </c>
      <c r="C60" s="68"/>
      <c r="D60" s="68"/>
      <c r="E60" s="68"/>
      <c r="F60" s="68">
        <v>2859927</v>
      </c>
      <c r="G60" s="69"/>
      <c r="H60" s="70">
        <f>V60</f>
        <v>66770</v>
      </c>
      <c r="I60" s="6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68">
        <f>W60+AH60</f>
        <v>66770</v>
      </c>
      <c r="W60" s="71">
        <f>SUM(X60:AE60)</f>
        <v>66770</v>
      </c>
      <c r="X60" s="71">
        <v>0</v>
      </c>
      <c r="Y60" s="71"/>
      <c r="Z60" s="71">
        <v>66770</v>
      </c>
      <c r="AA60" s="71"/>
      <c r="AB60" s="71"/>
      <c r="AC60" s="71"/>
      <c r="AD60" s="71"/>
      <c r="AE60" s="71"/>
      <c r="AF60" s="71"/>
      <c r="AG60" s="71"/>
      <c r="AH60" s="71"/>
      <c r="AI60" s="71"/>
      <c r="AJ60" s="69"/>
      <c r="AK60" s="138">
        <f>B60-H60</f>
        <v>2793157</v>
      </c>
    </row>
    <row r="61" spans="1:37" ht="30.75" hidden="1" customHeight="1" thickBot="1">
      <c r="A61" s="7" t="s">
        <v>23</v>
      </c>
      <c r="B61" s="1025">
        <f>B60</f>
        <v>2859927</v>
      </c>
      <c r="C61" s="1026"/>
      <c r="D61" s="1026"/>
      <c r="E61" s="1026"/>
      <c r="F61" s="1026"/>
      <c r="G61" s="73"/>
      <c r="H61" s="802" t="s">
        <v>24</v>
      </c>
      <c r="I61" s="803"/>
      <c r="J61" s="803"/>
      <c r="K61" s="803"/>
      <c r="L61" s="803"/>
      <c r="M61" s="803"/>
      <c r="N61" s="803"/>
      <c r="O61" s="803"/>
      <c r="P61" s="803"/>
      <c r="Q61" s="803"/>
      <c r="R61" s="803"/>
      <c r="S61" s="803"/>
      <c r="T61" s="803"/>
      <c r="U61" s="803"/>
      <c r="V61" s="803"/>
      <c r="W61" s="804"/>
      <c r="X61" s="1025">
        <f>H60</f>
        <v>66770</v>
      </c>
      <c r="Y61" s="1026"/>
      <c r="Z61" s="1026"/>
      <c r="AA61" s="1026"/>
      <c r="AB61" s="1026"/>
      <c r="AC61" s="1026"/>
      <c r="AD61" s="1026"/>
      <c r="AE61" s="1026"/>
      <c r="AF61" s="1026"/>
      <c r="AG61" s="1026"/>
      <c r="AH61" s="1026"/>
      <c r="AI61" s="1027"/>
      <c r="AJ61" s="75"/>
      <c r="AK61" s="139">
        <f>B61-X61</f>
        <v>2793157</v>
      </c>
    </row>
    <row r="62" spans="1:37" ht="30.75" hidden="1" customHeight="1">
      <c r="AJ62" s="133"/>
      <c r="AK62" s="134"/>
    </row>
    <row r="63" spans="1:37" ht="36" hidden="1" customHeight="1">
      <c r="I63" s="140"/>
      <c r="J63" s="140"/>
      <c r="K63" s="140"/>
      <c r="L63" s="140"/>
      <c r="M63" s="140"/>
      <c r="N63" s="140"/>
      <c r="O63" s="140"/>
      <c r="P63" s="140"/>
      <c r="Q63" s="140"/>
      <c r="R63" s="140"/>
      <c r="S63" s="140"/>
      <c r="T63" s="140"/>
      <c r="U63" s="140"/>
      <c r="V63" s="141" t="s">
        <v>30</v>
      </c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3"/>
      <c r="AK63" s="78" t="e">
        <f>#REF!+AK61</f>
        <v>#REF!</v>
      </c>
    </row>
    <row r="64" spans="1:37" hidden="1">
      <c r="AJ64" s="133"/>
      <c r="AK64" s="133"/>
    </row>
    <row r="65" spans="9:37" ht="30.75" hidden="1" customHeight="1">
      <c r="AJ65" s="133"/>
      <c r="AK65" s="134"/>
    </row>
    <row r="66" spans="9:37" ht="36" hidden="1" customHeight="1">
      <c r="I66" s="140"/>
      <c r="J66" s="140"/>
      <c r="K66" s="140"/>
      <c r="L66" s="140"/>
      <c r="M66" s="140"/>
      <c r="N66" s="140"/>
      <c r="O66" s="140"/>
      <c r="P66" s="140"/>
      <c r="Q66" s="140"/>
      <c r="R66" s="140"/>
      <c r="S66" s="140"/>
      <c r="T66" s="140"/>
      <c r="U66" s="140"/>
      <c r="V66" s="141" t="s">
        <v>30</v>
      </c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3"/>
      <c r="AK66" s="78" t="e">
        <f>#REF!+#REF!</f>
        <v>#REF!</v>
      </c>
    </row>
  </sheetData>
  <mergeCells count="71">
    <mergeCell ref="B8:G8"/>
    <mergeCell ref="B61:F61"/>
    <mergeCell ref="H61:W61"/>
    <mergeCell ref="X61:AI61"/>
    <mergeCell ref="I57:I59"/>
    <mergeCell ref="J57:J59"/>
    <mergeCell ref="V57:AI57"/>
    <mergeCell ref="B33:F33"/>
    <mergeCell ref="H33:W33"/>
    <mergeCell ref="X33:AI33"/>
    <mergeCell ref="A52:AK54"/>
    <mergeCell ref="A55:AK55"/>
    <mergeCell ref="A56:A59"/>
    <mergeCell ref="B56:G56"/>
    <mergeCell ref="H56:AJ56"/>
    <mergeCell ref="AK56:AK59"/>
    <mergeCell ref="B57:B59"/>
    <mergeCell ref="AJ57:AJ59"/>
    <mergeCell ref="V58:V59"/>
    <mergeCell ref="W58:AD58"/>
    <mergeCell ref="AH58:AI58"/>
    <mergeCell ref="C57:C59"/>
    <mergeCell ref="D57:D59"/>
    <mergeCell ref="E57:E59"/>
    <mergeCell ref="F57:F59"/>
    <mergeCell ref="G57:G59"/>
    <mergeCell ref="H57:H59"/>
    <mergeCell ref="J29:J31"/>
    <mergeCell ref="V29:AI29"/>
    <mergeCell ref="AJ29:AJ31"/>
    <mergeCell ref="V30:V31"/>
    <mergeCell ref="W30:AD30"/>
    <mergeCell ref="AH30:AI30"/>
    <mergeCell ref="H29:H31"/>
    <mergeCell ref="H8:V8"/>
    <mergeCell ref="W8:AH8"/>
    <mergeCell ref="A24:AK26"/>
    <mergeCell ref="A27:AK27"/>
    <mergeCell ref="A28:A31"/>
    <mergeCell ref="B28:G28"/>
    <mergeCell ref="H28:AJ28"/>
    <mergeCell ref="AK28:AK31"/>
    <mergeCell ref="B29:B31"/>
    <mergeCell ref="C29:C31"/>
    <mergeCell ref="D29:D31"/>
    <mergeCell ref="E29:E31"/>
    <mergeCell ref="F29:F31"/>
    <mergeCell ref="G29:G31"/>
    <mergeCell ref="I29:I31"/>
    <mergeCell ref="A1:AK1"/>
    <mergeCell ref="A2:AK2"/>
    <mergeCell ref="A3:A6"/>
    <mergeCell ref="B3:G3"/>
    <mergeCell ref="H3:AJ3"/>
    <mergeCell ref="AK3:AK6"/>
    <mergeCell ref="B4:B6"/>
    <mergeCell ref="C4:C6"/>
    <mergeCell ref="D4:D6"/>
    <mergeCell ref="E4:E6"/>
    <mergeCell ref="F4:F6"/>
    <mergeCell ref="G4:G6"/>
    <mergeCell ref="V4:AI4"/>
    <mergeCell ref="J5:J6"/>
    <mergeCell ref="H4:H6"/>
    <mergeCell ref="I4:I6"/>
    <mergeCell ref="J4:U4"/>
    <mergeCell ref="AJ4:AJ6"/>
    <mergeCell ref="K5:T5"/>
    <mergeCell ref="V5:V6"/>
    <mergeCell ref="W5:AD5"/>
    <mergeCell ref="AH5:AI5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6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W33"/>
  <sheetViews>
    <sheetView zoomScaleNormal="100" zoomScaleSheetLayoutView="90" workbookViewId="0">
      <selection activeCell="D33" sqref="A1:O33"/>
    </sheetView>
  </sheetViews>
  <sheetFormatPr defaultRowHeight="16.5"/>
  <cols>
    <col min="1" max="1" width="8.625" style="80" customWidth="1"/>
    <col min="2" max="2" width="9.5" style="80" customWidth="1"/>
    <col min="3" max="3" width="12.75" style="144" customWidth="1"/>
    <col min="4" max="9" width="12.375" style="144" customWidth="1"/>
    <col min="10" max="15" width="10.375" style="144" customWidth="1"/>
    <col min="18" max="18" width="10.5" bestFit="1" customWidth="1"/>
  </cols>
  <sheetData>
    <row r="1" spans="1:23" ht="36" customHeight="1">
      <c r="A1" s="1028" t="s">
        <v>750</v>
      </c>
      <c r="B1" s="1028"/>
      <c r="C1" s="1028"/>
      <c r="D1" s="1028"/>
      <c r="E1" s="1028"/>
      <c r="F1" s="1028"/>
      <c r="G1" s="1028"/>
      <c r="H1" s="1028"/>
      <c r="I1" s="1028"/>
      <c r="J1" s="1028"/>
      <c r="K1" s="1028"/>
      <c r="L1" s="1028"/>
      <c r="M1" s="1028"/>
      <c r="N1" s="1028"/>
      <c r="O1" s="1028"/>
      <c r="P1" s="45"/>
      <c r="Q1" s="45"/>
      <c r="R1" s="45"/>
      <c r="S1" s="45"/>
      <c r="T1" s="45"/>
      <c r="U1" s="45"/>
      <c r="V1" s="45"/>
      <c r="W1" s="45"/>
    </row>
    <row r="2" spans="1:23" ht="23.25" thickBot="1">
      <c r="A2" s="1040" t="s">
        <v>31</v>
      </c>
      <c r="B2" s="1040"/>
      <c r="C2" s="91"/>
      <c r="D2" s="91"/>
      <c r="E2" s="91"/>
      <c r="F2" s="91"/>
      <c r="G2" s="91"/>
      <c r="H2" s="91"/>
      <c r="I2" s="91"/>
      <c r="J2" s="91"/>
      <c r="K2" s="91"/>
      <c r="L2" s="91"/>
      <c r="M2" s="1037" t="s">
        <v>32</v>
      </c>
      <c r="N2" s="1037"/>
      <c r="O2" s="1037"/>
      <c r="P2" s="13"/>
      <c r="Q2" s="13"/>
      <c r="R2" s="13"/>
      <c r="S2" s="13"/>
      <c r="T2" s="13"/>
      <c r="U2" s="13"/>
      <c r="V2" s="13"/>
      <c r="W2" s="13"/>
    </row>
    <row r="3" spans="1:23" ht="21" customHeight="1" thickBot="1">
      <c r="A3" s="872" t="s">
        <v>33</v>
      </c>
      <c r="B3" s="873"/>
      <c r="C3" s="158" t="s">
        <v>34</v>
      </c>
      <c r="D3" s="158">
        <v>1</v>
      </c>
      <c r="E3" s="158">
        <v>2</v>
      </c>
      <c r="F3" s="158">
        <v>3</v>
      </c>
      <c r="G3" s="158">
        <v>4</v>
      </c>
      <c r="H3" s="158">
        <v>5</v>
      </c>
      <c r="I3" s="158">
        <v>6</v>
      </c>
      <c r="J3" s="158">
        <v>7</v>
      </c>
      <c r="K3" s="158">
        <v>8</v>
      </c>
      <c r="L3" s="158">
        <v>9</v>
      </c>
      <c r="M3" s="158">
        <v>10</v>
      </c>
      <c r="N3" s="158">
        <v>11</v>
      </c>
      <c r="O3" s="159">
        <v>12</v>
      </c>
    </row>
    <row r="4" spans="1:23" ht="17.25" customHeight="1">
      <c r="A4" s="877" t="s">
        <v>753</v>
      </c>
      <c r="B4" s="181" t="s">
        <v>35</v>
      </c>
      <c r="C4" s="162">
        <f>SUM(D4:O4)</f>
        <v>2420932</v>
      </c>
      <c r="D4" s="186">
        <f t="shared" ref="D4:O4" si="0">SUM(D5:D7)</f>
        <v>35000</v>
      </c>
      <c r="E4" s="186">
        <f t="shared" si="0"/>
        <v>35000</v>
      </c>
      <c r="F4" s="186">
        <f t="shared" si="0"/>
        <v>35000</v>
      </c>
      <c r="G4" s="186">
        <f t="shared" si="0"/>
        <v>2035000</v>
      </c>
      <c r="H4" s="186">
        <f t="shared" si="0"/>
        <v>35000</v>
      </c>
      <c r="I4" s="186">
        <f t="shared" si="0"/>
        <v>35521</v>
      </c>
      <c r="J4" s="186">
        <f t="shared" si="0"/>
        <v>35000</v>
      </c>
      <c r="K4" s="186">
        <f t="shared" si="0"/>
        <v>35000</v>
      </c>
      <c r="L4" s="186">
        <f t="shared" si="0"/>
        <v>35000</v>
      </c>
      <c r="M4" s="186">
        <f t="shared" si="0"/>
        <v>35000</v>
      </c>
      <c r="N4" s="186">
        <f t="shared" si="0"/>
        <v>35000</v>
      </c>
      <c r="O4" s="785">
        <f t="shared" si="0"/>
        <v>35411</v>
      </c>
    </row>
    <row r="5" spans="1:23">
      <c r="A5" s="878"/>
      <c r="B5" s="182" t="s">
        <v>36</v>
      </c>
      <c r="C5" s="163">
        <f>SUM(D5:O5)</f>
        <v>2420521</v>
      </c>
      <c r="D5" s="47">
        <v>35000</v>
      </c>
      <c r="E5" s="47">
        <v>35000</v>
      </c>
      <c r="F5" s="47">
        <v>35000</v>
      </c>
      <c r="G5" s="47">
        <v>2035000</v>
      </c>
      <c r="H5" s="47">
        <v>35000</v>
      </c>
      <c r="I5" s="47">
        <v>35521</v>
      </c>
      <c r="J5" s="47">
        <v>35000</v>
      </c>
      <c r="K5" s="47">
        <v>35000</v>
      </c>
      <c r="L5" s="47">
        <v>35000</v>
      </c>
      <c r="M5" s="47">
        <v>35000</v>
      </c>
      <c r="N5" s="47">
        <v>35000</v>
      </c>
      <c r="O5" s="187">
        <v>35000</v>
      </c>
    </row>
    <row r="6" spans="1:23">
      <c r="A6" s="879"/>
      <c r="B6" s="183" t="s">
        <v>106</v>
      </c>
      <c r="C6" s="188"/>
      <c r="D6" s="224"/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189"/>
    </row>
    <row r="7" spans="1:23" ht="17.25" thickBot="1">
      <c r="A7" s="880"/>
      <c r="B7" s="184" t="s">
        <v>105</v>
      </c>
      <c r="C7" s="165">
        <f>SUM(D7:O7)</f>
        <v>411</v>
      </c>
      <c r="D7" s="166"/>
      <c r="E7" s="166"/>
      <c r="F7" s="166"/>
      <c r="G7" s="166"/>
      <c r="H7" s="166"/>
      <c r="I7" s="166"/>
      <c r="J7" s="166"/>
      <c r="K7" s="166"/>
      <c r="L7" s="166"/>
      <c r="M7" s="166"/>
      <c r="N7" s="166"/>
      <c r="O7" s="190">
        <v>411</v>
      </c>
    </row>
    <row r="8" spans="1:23">
      <c r="A8" s="881" t="s">
        <v>752</v>
      </c>
      <c r="B8" s="185" t="s">
        <v>35</v>
      </c>
      <c r="C8" s="167">
        <f>SUM(C9:C10)</f>
        <v>517499</v>
      </c>
      <c r="D8" s="884"/>
      <c r="E8" s="885"/>
      <c r="F8" s="885"/>
      <c r="G8" s="885"/>
      <c r="H8" s="885"/>
      <c r="I8" s="885"/>
      <c r="J8" s="885"/>
      <c r="K8" s="885"/>
      <c r="L8" s="885"/>
      <c r="M8" s="885"/>
      <c r="N8" s="885"/>
      <c r="O8" s="886"/>
    </row>
    <row r="9" spans="1:23" ht="17.25" customHeight="1">
      <c r="A9" s="882"/>
      <c r="B9" s="182" t="s">
        <v>36</v>
      </c>
      <c r="C9" s="168">
        <v>517499</v>
      </c>
      <c r="D9" s="884"/>
      <c r="E9" s="885"/>
      <c r="F9" s="885"/>
      <c r="G9" s="885"/>
      <c r="H9" s="885"/>
      <c r="I9" s="885"/>
      <c r="J9" s="885"/>
      <c r="K9" s="885"/>
      <c r="L9" s="885"/>
      <c r="M9" s="885"/>
      <c r="N9" s="885"/>
      <c r="O9" s="886"/>
    </row>
    <row r="10" spans="1:23" ht="17.25" thickBot="1">
      <c r="A10" s="883"/>
      <c r="B10" s="183" t="s">
        <v>37</v>
      </c>
      <c r="C10" s="164"/>
      <c r="D10" s="884"/>
      <c r="E10" s="885"/>
      <c r="F10" s="885"/>
      <c r="G10" s="885"/>
      <c r="H10" s="885"/>
      <c r="I10" s="885"/>
      <c r="J10" s="885"/>
      <c r="K10" s="885"/>
      <c r="L10" s="885"/>
      <c r="M10" s="885"/>
      <c r="N10" s="885"/>
      <c r="O10" s="886"/>
    </row>
    <row r="11" spans="1:23" ht="17.25" thickBot="1">
      <c r="A11" s="890" t="s">
        <v>38</v>
      </c>
      <c r="B11" s="891"/>
      <c r="C11" s="169">
        <f>SUM(C4+C8)</f>
        <v>2938431</v>
      </c>
      <c r="D11" s="887"/>
      <c r="E11" s="888"/>
      <c r="F11" s="888"/>
      <c r="G11" s="888"/>
      <c r="H11" s="888"/>
      <c r="I11" s="888"/>
      <c r="J11" s="888"/>
      <c r="K11" s="888"/>
      <c r="L11" s="888"/>
      <c r="M11" s="888"/>
      <c r="N11" s="888"/>
      <c r="O11" s="889"/>
    </row>
    <row r="12" spans="1:23" ht="23.25" customHeight="1" thickBot="1">
      <c r="A12" s="1035" t="s">
        <v>39</v>
      </c>
      <c r="B12" s="1036"/>
      <c r="C12" s="481"/>
      <c r="D12" s="481"/>
      <c r="E12" s="481"/>
      <c r="F12" s="481"/>
      <c r="G12" s="481"/>
      <c r="H12" s="481"/>
      <c r="I12" s="481"/>
      <c r="J12" s="481"/>
      <c r="K12" s="481"/>
      <c r="L12" s="481"/>
      <c r="M12" s="1038" t="s">
        <v>32</v>
      </c>
      <c r="N12" s="1038"/>
      <c r="O12" s="1039"/>
    </row>
    <row r="13" spans="1:23" ht="21" customHeight="1" thickBot="1">
      <c r="A13" s="1029" t="s">
        <v>33</v>
      </c>
      <c r="B13" s="1030"/>
      <c r="C13" s="14" t="s">
        <v>34</v>
      </c>
      <c r="D13" s="14">
        <v>1</v>
      </c>
      <c r="E13" s="14">
        <v>2</v>
      </c>
      <c r="F13" s="14">
        <v>3</v>
      </c>
      <c r="G13" s="14">
        <v>4</v>
      </c>
      <c r="H13" s="14">
        <v>5</v>
      </c>
      <c r="I13" s="14">
        <v>6</v>
      </c>
      <c r="J13" s="14">
        <v>7</v>
      </c>
      <c r="K13" s="14">
        <v>8</v>
      </c>
      <c r="L13" s="14">
        <v>9</v>
      </c>
      <c r="M13" s="14">
        <v>10</v>
      </c>
      <c r="N13" s="14">
        <v>11</v>
      </c>
      <c r="O13" s="92">
        <v>12</v>
      </c>
    </row>
    <row r="14" spans="1:23" ht="19.5" customHeight="1">
      <c r="A14" s="1031" t="s">
        <v>40</v>
      </c>
      <c r="B14" s="1032"/>
      <c r="C14" s="191">
        <f>SUM(D14:O14)</f>
        <v>0</v>
      </c>
      <c r="D14" s="191">
        <f>SUM(D15:D16)</f>
        <v>0</v>
      </c>
      <c r="E14" s="191">
        <f t="shared" ref="E14:O14" si="1">SUM(E15:E16)</f>
        <v>0</v>
      </c>
      <c r="F14" s="191">
        <f t="shared" si="1"/>
        <v>0</v>
      </c>
      <c r="G14" s="191">
        <f t="shared" si="1"/>
        <v>0</v>
      </c>
      <c r="H14" s="191">
        <f t="shared" si="1"/>
        <v>0</v>
      </c>
      <c r="I14" s="191">
        <f t="shared" si="1"/>
        <v>0</v>
      </c>
      <c r="J14" s="191">
        <v>0</v>
      </c>
      <c r="K14" s="191">
        <f t="shared" si="1"/>
        <v>0</v>
      </c>
      <c r="L14" s="191">
        <f t="shared" si="1"/>
        <v>0</v>
      </c>
      <c r="M14" s="191">
        <f t="shared" si="1"/>
        <v>0</v>
      </c>
      <c r="N14" s="191">
        <f t="shared" si="1"/>
        <v>0</v>
      </c>
      <c r="O14" s="482">
        <f t="shared" si="1"/>
        <v>0</v>
      </c>
    </row>
    <row r="15" spans="1:23" ht="19.5" customHeight="1">
      <c r="A15" s="1041"/>
      <c r="B15" s="16" t="s">
        <v>100</v>
      </c>
      <c r="C15" s="17"/>
      <c r="D15" s="17"/>
      <c r="E15" s="17"/>
      <c r="F15" s="17"/>
      <c r="G15" s="17"/>
      <c r="H15" s="17"/>
      <c r="I15" s="17"/>
      <c r="J15" s="192"/>
      <c r="K15" s="17"/>
      <c r="L15" s="192"/>
      <c r="M15" s="17"/>
      <c r="N15" s="17"/>
      <c r="O15" s="193"/>
    </row>
    <row r="16" spans="1:23" ht="19.5" customHeight="1">
      <c r="A16" s="1042"/>
      <c r="B16" s="16" t="s">
        <v>118</v>
      </c>
      <c r="C16" s="17"/>
      <c r="D16" s="17"/>
      <c r="E16" s="17"/>
      <c r="F16" s="17"/>
      <c r="G16" s="17"/>
      <c r="H16" s="17"/>
      <c r="I16" s="17"/>
      <c r="J16" s="17">
        <v>0</v>
      </c>
      <c r="K16" s="192"/>
      <c r="L16" s="194"/>
      <c r="M16" s="17"/>
      <c r="N16" s="17"/>
      <c r="O16" s="195"/>
    </row>
    <row r="17" spans="1:15" ht="19.5" customHeight="1">
      <c r="A17" s="1033" t="s">
        <v>43</v>
      </c>
      <c r="B17" s="1034"/>
      <c r="C17" s="196">
        <f t="shared" ref="C17:C26" si="2">SUM(D17:O17)</f>
        <v>0</v>
      </c>
      <c r="D17" s="196">
        <f>D18</f>
        <v>0</v>
      </c>
      <c r="E17" s="196">
        <f t="shared" ref="E17:O17" si="3">E18</f>
        <v>0</v>
      </c>
      <c r="F17" s="196">
        <f t="shared" si="3"/>
        <v>0</v>
      </c>
      <c r="G17" s="196">
        <f t="shared" si="3"/>
        <v>0</v>
      </c>
      <c r="H17" s="196">
        <f t="shared" si="3"/>
        <v>0</v>
      </c>
      <c r="I17" s="196">
        <f t="shared" si="3"/>
        <v>0</v>
      </c>
      <c r="J17" s="196">
        <f t="shared" si="3"/>
        <v>0</v>
      </c>
      <c r="K17" s="196">
        <f t="shared" si="3"/>
        <v>0</v>
      </c>
      <c r="L17" s="196">
        <f t="shared" si="3"/>
        <v>0</v>
      </c>
      <c r="M17" s="196">
        <f t="shared" si="3"/>
        <v>0</v>
      </c>
      <c r="N17" s="196">
        <f t="shared" si="3"/>
        <v>0</v>
      </c>
      <c r="O17" s="197">
        <f t="shared" si="3"/>
        <v>0</v>
      </c>
    </row>
    <row r="18" spans="1:15" ht="19.5" customHeight="1">
      <c r="A18" s="470"/>
      <c r="B18" s="198" t="s">
        <v>44</v>
      </c>
      <c r="C18" s="17">
        <f t="shared" si="2"/>
        <v>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99"/>
      <c r="O18" s="200"/>
    </row>
    <row r="19" spans="1:15" ht="19.5" customHeight="1">
      <c r="A19" s="1033" t="s">
        <v>45</v>
      </c>
      <c r="B19" s="1034"/>
      <c r="C19" s="196">
        <f t="shared" si="2"/>
        <v>0</v>
      </c>
      <c r="D19" s="196">
        <f>SUM(D20:D26)</f>
        <v>0</v>
      </c>
      <c r="E19" s="196">
        <f>SUM(E20:E26)</f>
        <v>0</v>
      </c>
      <c r="F19" s="196">
        <f t="shared" ref="F19:O19" si="4">SUM(F20:F26)</f>
        <v>0</v>
      </c>
      <c r="G19" s="196">
        <f t="shared" si="4"/>
        <v>0</v>
      </c>
      <c r="H19" s="196">
        <f t="shared" si="4"/>
        <v>0</v>
      </c>
      <c r="I19" s="196">
        <f t="shared" si="4"/>
        <v>0</v>
      </c>
      <c r="J19" s="196">
        <f t="shared" si="4"/>
        <v>0</v>
      </c>
      <c r="K19" s="196">
        <f t="shared" si="4"/>
        <v>0</v>
      </c>
      <c r="L19" s="196">
        <f t="shared" si="4"/>
        <v>0</v>
      </c>
      <c r="M19" s="196">
        <f t="shared" si="4"/>
        <v>0</v>
      </c>
      <c r="N19" s="196">
        <f t="shared" si="4"/>
        <v>0</v>
      </c>
      <c r="O19" s="197">
        <f t="shared" si="4"/>
        <v>0</v>
      </c>
    </row>
    <row r="20" spans="1:15" ht="19.5" customHeight="1">
      <c r="A20" s="1050"/>
      <c r="B20" s="16" t="s">
        <v>46</v>
      </c>
      <c r="C20" s="17">
        <f t="shared" si="2"/>
        <v>0</v>
      </c>
      <c r="D20" s="17"/>
      <c r="E20" s="17"/>
      <c r="F20" s="17"/>
      <c r="G20" s="17"/>
      <c r="H20" s="17"/>
      <c r="I20" s="199"/>
      <c r="J20" s="17"/>
      <c r="K20" s="17"/>
      <c r="L20" s="17"/>
      <c r="M20" s="17"/>
      <c r="N20" s="199"/>
      <c r="O20" s="193"/>
    </row>
    <row r="21" spans="1:15" ht="19.5" customHeight="1">
      <c r="A21" s="1051"/>
      <c r="B21" s="17" t="s">
        <v>47</v>
      </c>
      <c r="C21" s="17">
        <f t="shared" si="2"/>
        <v>0</v>
      </c>
      <c r="D21" s="17"/>
      <c r="E21" s="201"/>
      <c r="F21" s="202"/>
      <c r="G21" s="17"/>
      <c r="H21" s="17"/>
      <c r="I21" s="199"/>
      <c r="J21" s="17"/>
      <c r="K21" s="17"/>
      <c r="L21" s="17"/>
      <c r="M21" s="17"/>
      <c r="N21" s="17"/>
      <c r="O21" s="200"/>
    </row>
    <row r="22" spans="1:15" ht="19.5" customHeight="1">
      <c r="A22" s="1051"/>
      <c r="B22" s="17" t="s">
        <v>48</v>
      </c>
      <c r="C22" s="17">
        <f t="shared" si="2"/>
        <v>0</v>
      </c>
      <c r="D22" s="17"/>
      <c r="E22" s="17"/>
      <c r="F22" s="199"/>
      <c r="G22" s="16"/>
      <c r="H22" s="17"/>
      <c r="I22" s="17"/>
      <c r="J22" s="17"/>
      <c r="K22" s="17"/>
      <c r="L22" s="17"/>
      <c r="M22" s="17"/>
      <c r="N22" s="17"/>
      <c r="O22" s="200"/>
    </row>
    <row r="23" spans="1:15" ht="19.5" customHeight="1">
      <c r="A23" s="1051"/>
      <c r="B23" s="17" t="s">
        <v>49</v>
      </c>
      <c r="C23" s="17">
        <f t="shared" si="2"/>
        <v>0</v>
      </c>
      <c r="D23" s="17"/>
      <c r="E23" s="17"/>
      <c r="F23" s="17"/>
      <c r="G23" s="17"/>
      <c r="H23" s="17"/>
      <c r="I23" s="17"/>
      <c r="J23" s="199"/>
      <c r="K23" s="199"/>
      <c r="L23" s="17"/>
      <c r="M23" s="17"/>
      <c r="N23" s="199"/>
      <c r="O23" s="193"/>
    </row>
    <row r="24" spans="1:15" ht="19.5" customHeight="1">
      <c r="A24" s="1051"/>
      <c r="B24" s="203" t="s">
        <v>50</v>
      </c>
      <c r="C24" s="17">
        <f t="shared" si="2"/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93"/>
    </row>
    <row r="25" spans="1:15" ht="19.5" customHeight="1">
      <c r="A25" s="1051"/>
      <c r="B25" s="203" t="s">
        <v>20</v>
      </c>
      <c r="C25" s="17">
        <f t="shared" si="2"/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204"/>
    </row>
    <row r="26" spans="1:15" ht="19.5" customHeight="1">
      <c r="A26" s="1052"/>
      <c r="B26" s="17" t="s">
        <v>56</v>
      </c>
      <c r="C26" s="17">
        <f t="shared" si="2"/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95"/>
    </row>
    <row r="27" spans="1:15" ht="19.5" customHeight="1">
      <c r="A27" s="1033" t="s">
        <v>51</v>
      </c>
      <c r="B27" s="1034"/>
      <c r="C27" s="196">
        <f>SUM(C28:C29)</f>
        <v>0</v>
      </c>
      <c r="D27" s="196">
        <f>SUM(D28:D29)</f>
        <v>0</v>
      </c>
      <c r="E27" s="196">
        <v>0</v>
      </c>
      <c r="F27" s="196">
        <f t="shared" ref="F27:O27" si="5">SUM(F28:F29)</f>
        <v>0</v>
      </c>
      <c r="G27" s="196">
        <f t="shared" si="5"/>
        <v>0</v>
      </c>
      <c r="H27" s="196">
        <f t="shared" si="5"/>
        <v>0</v>
      </c>
      <c r="I27" s="196">
        <f t="shared" si="5"/>
        <v>0</v>
      </c>
      <c r="J27" s="196">
        <f t="shared" si="5"/>
        <v>0</v>
      </c>
      <c r="K27" s="196">
        <f t="shared" si="5"/>
        <v>0</v>
      </c>
      <c r="L27" s="196">
        <f t="shared" si="5"/>
        <v>0</v>
      </c>
      <c r="M27" s="196">
        <f t="shared" si="5"/>
        <v>0</v>
      </c>
      <c r="N27" s="196">
        <f t="shared" si="5"/>
        <v>0</v>
      </c>
      <c r="O27" s="197">
        <f t="shared" si="5"/>
        <v>0</v>
      </c>
    </row>
    <row r="28" spans="1:15" ht="19.5" customHeight="1">
      <c r="A28" s="1053" t="s">
        <v>51</v>
      </c>
      <c r="B28" s="1054"/>
      <c r="C28" s="17">
        <f>SUM(D28:O28)</f>
        <v>0</v>
      </c>
      <c r="D28" s="17"/>
      <c r="E28" s="17"/>
      <c r="F28" s="17"/>
      <c r="G28" s="17"/>
      <c r="H28" s="17"/>
      <c r="I28" s="17"/>
      <c r="J28" s="222"/>
      <c r="K28" s="17"/>
      <c r="L28" s="17"/>
      <c r="M28" s="17"/>
      <c r="N28" s="205"/>
      <c r="O28" s="200"/>
    </row>
    <row r="29" spans="1:15" ht="19.5" customHeight="1">
      <c r="A29" s="1053" t="s">
        <v>119</v>
      </c>
      <c r="B29" s="1054"/>
      <c r="C29" s="17">
        <f>SUM(D29:O29)</f>
        <v>0</v>
      </c>
      <c r="D29" s="206"/>
      <c r="E29" s="206"/>
      <c r="F29" s="206"/>
      <c r="G29" s="206"/>
      <c r="H29" s="206"/>
      <c r="I29" s="206"/>
      <c r="J29" s="206"/>
      <c r="K29" s="206"/>
      <c r="L29" s="206"/>
      <c r="M29" s="206"/>
      <c r="N29" s="206"/>
      <c r="O29" s="483"/>
    </row>
    <row r="30" spans="1:15" ht="19.5" customHeight="1">
      <c r="A30" s="1033" t="s">
        <v>102</v>
      </c>
      <c r="B30" s="1034"/>
      <c r="C30" s="196">
        <f>SUM(D30:O30)</f>
        <v>2000000</v>
      </c>
      <c r="D30" s="196">
        <f t="shared" ref="D30:O30" si="6">D31</f>
        <v>0</v>
      </c>
      <c r="E30" s="196">
        <f t="shared" si="6"/>
        <v>0</v>
      </c>
      <c r="F30" s="196">
        <f t="shared" si="6"/>
        <v>0</v>
      </c>
      <c r="G30" s="196">
        <f t="shared" si="6"/>
        <v>0</v>
      </c>
      <c r="H30" s="196">
        <f t="shared" si="6"/>
        <v>2000000</v>
      </c>
      <c r="I30" s="196">
        <f t="shared" si="6"/>
        <v>0</v>
      </c>
      <c r="J30" s="196">
        <f t="shared" si="6"/>
        <v>0</v>
      </c>
      <c r="K30" s="196">
        <f t="shared" si="6"/>
        <v>0</v>
      </c>
      <c r="L30" s="196">
        <f t="shared" si="6"/>
        <v>0</v>
      </c>
      <c r="M30" s="196">
        <f t="shared" si="6"/>
        <v>0</v>
      </c>
      <c r="N30" s="196">
        <f t="shared" si="6"/>
        <v>0</v>
      </c>
      <c r="O30" s="197">
        <f t="shared" si="6"/>
        <v>0</v>
      </c>
    </row>
    <row r="31" spans="1:15" ht="19.5" customHeight="1">
      <c r="A31" s="1053" t="s">
        <v>101</v>
      </c>
      <c r="B31" s="1054"/>
      <c r="C31" s="17">
        <f>SUM(D31:O31)</f>
        <v>2000000</v>
      </c>
      <c r="D31" s="17">
        <v>0</v>
      </c>
      <c r="E31" s="17">
        <v>0</v>
      </c>
      <c r="F31" s="17">
        <v>0</v>
      </c>
      <c r="G31" s="17">
        <v>0</v>
      </c>
      <c r="H31" s="17">
        <v>2000000</v>
      </c>
      <c r="I31" s="17">
        <v>0</v>
      </c>
      <c r="J31" s="17">
        <v>0</v>
      </c>
      <c r="K31" s="17"/>
      <c r="L31" s="17">
        <v>0</v>
      </c>
      <c r="M31" s="17">
        <v>0</v>
      </c>
      <c r="N31" s="17">
        <v>0</v>
      </c>
      <c r="O31" s="200">
        <v>0</v>
      </c>
    </row>
    <row r="32" spans="1:15" ht="21" customHeight="1">
      <c r="A32" s="1046" t="s">
        <v>38</v>
      </c>
      <c r="B32" s="1047"/>
      <c r="C32" s="468">
        <f>C14+C17+C19+C27+C30</f>
        <v>2000000</v>
      </c>
      <c r="D32" s="207">
        <f>SUM(D14,D17,D19,D27,D30)</f>
        <v>0</v>
      </c>
      <c r="E32" s="207">
        <f t="shared" ref="E32:O32" si="7">SUM(E14,E17,E19,E27,E30)</f>
        <v>0</v>
      </c>
      <c r="F32" s="207">
        <f t="shared" si="7"/>
        <v>0</v>
      </c>
      <c r="G32" s="207">
        <f t="shared" si="7"/>
        <v>0</v>
      </c>
      <c r="H32" s="207">
        <f t="shared" si="7"/>
        <v>2000000</v>
      </c>
      <c r="I32" s="207">
        <f t="shared" si="7"/>
        <v>0</v>
      </c>
      <c r="J32" s="207">
        <f t="shared" si="7"/>
        <v>0</v>
      </c>
      <c r="K32" s="207">
        <f t="shared" si="7"/>
        <v>0</v>
      </c>
      <c r="L32" s="207">
        <f t="shared" si="7"/>
        <v>0</v>
      </c>
      <c r="M32" s="207">
        <f t="shared" si="7"/>
        <v>0</v>
      </c>
      <c r="N32" s="207">
        <f t="shared" si="7"/>
        <v>0</v>
      </c>
      <c r="O32" s="484">
        <f t="shared" si="7"/>
        <v>0</v>
      </c>
    </row>
    <row r="33" spans="1:15" ht="21" customHeight="1" thickBot="1">
      <c r="A33" s="1048" t="s">
        <v>52</v>
      </c>
      <c r="B33" s="1049"/>
      <c r="C33" s="469">
        <f>C11-C32</f>
        <v>938431</v>
      </c>
      <c r="D33" s="1043"/>
      <c r="E33" s="1044"/>
      <c r="F33" s="1044"/>
      <c r="G33" s="1044"/>
      <c r="H33" s="1044"/>
      <c r="I33" s="1044"/>
      <c r="J33" s="1044"/>
      <c r="K33" s="1044"/>
      <c r="L33" s="1044"/>
      <c r="M33" s="1044"/>
      <c r="N33" s="1044"/>
      <c r="O33" s="1045"/>
    </row>
  </sheetData>
  <mergeCells count="24">
    <mergeCell ref="D33:O33"/>
    <mergeCell ref="A32:B32"/>
    <mergeCell ref="A33:B33"/>
    <mergeCell ref="A20:A26"/>
    <mergeCell ref="A27:B27"/>
    <mergeCell ref="A30:B30"/>
    <mergeCell ref="A31:B31"/>
    <mergeCell ref="A28:B28"/>
    <mergeCell ref="A29:B29"/>
    <mergeCell ref="A1:O1"/>
    <mergeCell ref="A13:B13"/>
    <mergeCell ref="A14:B14"/>
    <mergeCell ref="A17:B17"/>
    <mergeCell ref="A19:B19"/>
    <mergeCell ref="A3:B3"/>
    <mergeCell ref="A4:A7"/>
    <mergeCell ref="A8:A10"/>
    <mergeCell ref="D8:O11"/>
    <mergeCell ref="A11:B11"/>
    <mergeCell ref="A12:B12"/>
    <mergeCell ref="M2:O2"/>
    <mergeCell ref="M12:O12"/>
    <mergeCell ref="A2:B2"/>
    <mergeCell ref="A15:A16"/>
  </mergeCells>
  <phoneticPr fontId="1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79" orientation="landscape" r:id="rId1"/>
  <rowBreaks count="1" manualBreakCount="1">
    <brk id="36" max="19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J117"/>
  <sheetViews>
    <sheetView zoomScaleNormal="100" zoomScaleSheetLayoutView="100" workbookViewId="0">
      <selection activeCell="P136" sqref="P136"/>
    </sheetView>
  </sheetViews>
  <sheetFormatPr defaultRowHeight="16.5"/>
  <cols>
    <col min="1" max="2" width="15.375" style="77" customWidth="1"/>
    <col min="3" max="3" width="16.875" style="144" customWidth="1"/>
    <col min="4" max="5" width="15.375" style="144" customWidth="1"/>
    <col min="6" max="6" width="16.125" style="77" customWidth="1"/>
    <col min="8" max="8" width="12.125" bestFit="1" customWidth="1"/>
    <col min="10" max="10" width="9.375" bestFit="1" customWidth="1"/>
  </cols>
  <sheetData>
    <row r="1" spans="1:6" ht="36" customHeight="1">
      <c r="A1" s="1055" t="s">
        <v>751</v>
      </c>
      <c r="B1" s="1055"/>
      <c r="C1" s="1055"/>
      <c r="D1" s="1055"/>
      <c r="E1" s="1055"/>
      <c r="F1" s="1055"/>
    </row>
    <row r="2" spans="1:6" ht="23.25" customHeight="1" thickBot="1">
      <c r="A2" s="228" t="s">
        <v>61</v>
      </c>
      <c r="F2" s="82" t="s">
        <v>108</v>
      </c>
    </row>
    <row r="3" spans="1:6" ht="17.25" thickBot="1">
      <c r="A3" s="21" t="s">
        <v>62</v>
      </c>
      <c r="B3" s="22" t="s">
        <v>63</v>
      </c>
      <c r="C3" s="89" t="s">
        <v>64</v>
      </c>
      <c r="D3" s="89" t="s">
        <v>65</v>
      </c>
      <c r="E3" s="89" t="s">
        <v>66</v>
      </c>
      <c r="F3" s="23" t="s">
        <v>67</v>
      </c>
    </row>
    <row r="4" spans="1:6" ht="16.5" hidden="1" customHeight="1">
      <c r="A4" s="24"/>
      <c r="B4" s="46" t="s">
        <v>107</v>
      </c>
      <c r="C4" s="145">
        <v>521152</v>
      </c>
      <c r="D4" s="145">
        <v>0</v>
      </c>
      <c r="E4" s="145">
        <f>C4+D4</f>
        <v>521152</v>
      </c>
      <c r="F4" s="25"/>
    </row>
    <row r="5" spans="1:6" s="353" customFormat="1" ht="15.75" hidden="1" customHeight="1">
      <c r="A5" s="53">
        <v>44197</v>
      </c>
      <c r="B5" s="214" t="s">
        <v>129</v>
      </c>
      <c r="C5" s="223">
        <v>30000</v>
      </c>
      <c r="D5" s="224"/>
      <c r="E5" s="223">
        <f>E4+C5-D5</f>
        <v>551152</v>
      </c>
      <c r="F5" s="279" t="s">
        <v>320</v>
      </c>
    </row>
    <row r="6" spans="1:6" s="353" customFormat="1" ht="15.75" hidden="1" customHeight="1">
      <c r="A6" s="53">
        <v>44207</v>
      </c>
      <c r="B6" s="214" t="s">
        <v>129</v>
      </c>
      <c r="C6" s="223">
        <v>20000</v>
      </c>
      <c r="D6" s="224"/>
      <c r="E6" s="223">
        <f>E5+C6-D6</f>
        <v>571152</v>
      </c>
      <c r="F6" s="279" t="s">
        <v>321</v>
      </c>
    </row>
    <row r="7" spans="1:6" s="353" customFormat="1" ht="15.75" hidden="1" customHeight="1">
      <c r="A7" s="53">
        <v>44216</v>
      </c>
      <c r="B7" s="214" t="s">
        <v>129</v>
      </c>
      <c r="C7" s="223"/>
      <c r="D7" s="224">
        <v>424930</v>
      </c>
      <c r="E7" s="223">
        <f t="shared" ref="E7:E57" si="0">E6+C7-D7</f>
        <v>146222</v>
      </c>
      <c r="F7" s="279" t="s">
        <v>322</v>
      </c>
    </row>
    <row r="8" spans="1:6" s="353" customFormat="1" ht="15.75" hidden="1" customHeight="1">
      <c r="A8" s="53">
        <v>44216</v>
      </c>
      <c r="B8" s="214" t="s">
        <v>129</v>
      </c>
      <c r="C8" s="223"/>
      <c r="D8" s="47">
        <v>59050</v>
      </c>
      <c r="E8" s="223">
        <f t="shared" si="0"/>
        <v>87172</v>
      </c>
      <c r="F8" s="279" t="s">
        <v>323</v>
      </c>
    </row>
    <row r="9" spans="1:6" s="353" customFormat="1" ht="15.75" hidden="1" customHeight="1">
      <c r="A9" s="53">
        <v>44221</v>
      </c>
      <c r="B9" s="214" t="s">
        <v>129</v>
      </c>
      <c r="C9" s="222">
        <v>10000</v>
      </c>
      <c r="D9" s="324"/>
      <c r="E9" s="223">
        <f t="shared" si="0"/>
        <v>97172</v>
      </c>
      <c r="F9" s="279" t="s">
        <v>324</v>
      </c>
    </row>
    <row r="10" spans="1:6" s="353" customFormat="1" ht="15.75" hidden="1" customHeight="1">
      <c r="A10" s="53">
        <v>44223</v>
      </c>
      <c r="B10" s="214" t="s">
        <v>129</v>
      </c>
      <c r="C10" s="218">
        <v>5000</v>
      </c>
      <c r="D10" s="224"/>
      <c r="E10" s="223">
        <f t="shared" si="0"/>
        <v>102172</v>
      </c>
      <c r="F10" s="279" t="s">
        <v>325</v>
      </c>
    </row>
    <row r="11" spans="1:6" s="353" customFormat="1" ht="15.75" hidden="1" customHeight="1">
      <c r="A11" s="53"/>
      <c r="B11" s="156" t="s">
        <v>326</v>
      </c>
      <c r="C11" s="450">
        <f>SUM(C5:C10)</f>
        <v>65000</v>
      </c>
      <c r="D11" s="394">
        <f>SUM(D5:D10)</f>
        <v>483980</v>
      </c>
      <c r="E11" s="223">
        <f t="shared" si="0"/>
        <v>-316808</v>
      </c>
      <c r="F11" s="279"/>
    </row>
    <row r="12" spans="1:6" s="353" customFormat="1" ht="15.75" hidden="1" customHeight="1">
      <c r="A12" s="53">
        <v>44237</v>
      </c>
      <c r="B12" s="214" t="s">
        <v>129</v>
      </c>
      <c r="C12" s="218">
        <v>20000</v>
      </c>
      <c r="D12" s="394">
        <v>0</v>
      </c>
      <c r="E12" s="223">
        <f t="shared" si="0"/>
        <v>-296808</v>
      </c>
      <c r="F12" s="279"/>
    </row>
    <row r="13" spans="1:6" s="353" customFormat="1" ht="15.75" hidden="1" customHeight="1">
      <c r="A13" s="53">
        <v>44252</v>
      </c>
      <c r="B13" s="214" t="s">
        <v>129</v>
      </c>
      <c r="C13" s="218">
        <v>10000</v>
      </c>
      <c r="D13" s="394">
        <v>0</v>
      </c>
      <c r="E13" s="223">
        <f t="shared" si="0"/>
        <v>-286808</v>
      </c>
      <c r="F13" s="279"/>
    </row>
    <row r="14" spans="1:6" s="353" customFormat="1" ht="15.75" hidden="1" customHeight="1">
      <c r="A14" s="53">
        <v>44253</v>
      </c>
      <c r="B14" s="214" t="s">
        <v>129</v>
      </c>
      <c r="C14" s="218">
        <v>30000</v>
      </c>
      <c r="D14" s="394">
        <v>0</v>
      </c>
      <c r="E14" s="223">
        <f t="shared" si="0"/>
        <v>-256808</v>
      </c>
      <c r="F14" s="279"/>
    </row>
    <row r="15" spans="1:6" s="353" customFormat="1" ht="15.75" hidden="1" customHeight="1">
      <c r="A15" s="53"/>
      <c r="B15" s="156" t="s">
        <v>326</v>
      </c>
      <c r="C15" s="231">
        <f>SUM(C12:C14)</f>
        <v>60000</v>
      </c>
      <c r="D15" s="394">
        <v>0</v>
      </c>
      <c r="E15" s="223">
        <f t="shared" si="0"/>
        <v>-196808</v>
      </c>
      <c r="F15" s="279"/>
    </row>
    <row r="16" spans="1:6" s="353" customFormat="1" ht="15.75" hidden="1" customHeight="1">
      <c r="A16" s="53">
        <v>44257</v>
      </c>
      <c r="B16" s="214" t="s">
        <v>129</v>
      </c>
      <c r="C16" s="479">
        <v>5000</v>
      </c>
      <c r="D16" s="394">
        <v>0</v>
      </c>
      <c r="E16" s="223">
        <f t="shared" si="0"/>
        <v>-191808</v>
      </c>
      <c r="F16" s="279" t="s">
        <v>416</v>
      </c>
    </row>
    <row r="17" spans="1:6" s="353" customFormat="1" ht="15.75" hidden="1" customHeight="1">
      <c r="A17" s="53">
        <v>44265</v>
      </c>
      <c r="B17" s="214" t="s">
        <v>129</v>
      </c>
      <c r="C17" s="479">
        <v>20000</v>
      </c>
      <c r="D17" s="394">
        <v>0</v>
      </c>
      <c r="E17" s="223">
        <f t="shared" si="0"/>
        <v>-171808</v>
      </c>
      <c r="F17" s="279" t="s">
        <v>417</v>
      </c>
    </row>
    <row r="18" spans="1:6" s="353" customFormat="1" ht="15.75" hidden="1" customHeight="1">
      <c r="A18" s="53">
        <v>44280</v>
      </c>
      <c r="B18" s="214" t="s">
        <v>129</v>
      </c>
      <c r="C18" s="479">
        <v>10000</v>
      </c>
      <c r="D18" s="394">
        <v>0</v>
      </c>
      <c r="E18" s="223">
        <f t="shared" si="0"/>
        <v>-161808</v>
      </c>
      <c r="F18" s="279" t="s">
        <v>418</v>
      </c>
    </row>
    <row r="19" spans="1:6" s="353" customFormat="1" ht="15.75" hidden="1" customHeight="1">
      <c r="A19" s="53">
        <v>44284</v>
      </c>
      <c r="B19" s="214" t="s">
        <v>129</v>
      </c>
      <c r="C19" s="479">
        <v>5000</v>
      </c>
      <c r="D19" s="394">
        <v>0</v>
      </c>
      <c r="E19" s="223">
        <f t="shared" si="0"/>
        <v>-156808</v>
      </c>
      <c r="F19" s="279" t="s">
        <v>419</v>
      </c>
    </row>
    <row r="20" spans="1:6" s="353" customFormat="1" ht="15.75" hidden="1" customHeight="1">
      <c r="A20" s="53"/>
      <c r="B20" s="156" t="s">
        <v>326</v>
      </c>
      <c r="C20" s="231">
        <f>SUM(C16:C19)</f>
        <v>40000</v>
      </c>
      <c r="D20" s="394">
        <v>0</v>
      </c>
      <c r="E20" s="223">
        <f t="shared" si="0"/>
        <v>-116808</v>
      </c>
      <c r="F20" s="279"/>
    </row>
    <row r="21" spans="1:6" s="353" customFormat="1" ht="15.75" hidden="1" customHeight="1">
      <c r="A21" s="53">
        <v>44298</v>
      </c>
      <c r="B21" s="214" t="s">
        <v>129</v>
      </c>
      <c r="C21" s="479">
        <v>20000</v>
      </c>
      <c r="D21" s="394">
        <v>0</v>
      </c>
      <c r="E21" s="223">
        <f t="shared" si="0"/>
        <v>-96808</v>
      </c>
      <c r="F21" s="279" t="s">
        <v>125</v>
      </c>
    </row>
    <row r="22" spans="1:6" s="353" customFormat="1" ht="15.75" hidden="1" customHeight="1">
      <c r="A22" s="53">
        <v>44312</v>
      </c>
      <c r="B22" s="214" t="s">
        <v>129</v>
      </c>
      <c r="C22" s="479">
        <v>10000</v>
      </c>
      <c r="D22" s="394">
        <v>0</v>
      </c>
      <c r="E22" s="223">
        <f t="shared" si="0"/>
        <v>-86808</v>
      </c>
      <c r="F22" s="279" t="s">
        <v>418</v>
      </c>
    </row>
    <row r="23" spans="1:6" s="353" customFormat="1" ht="15.75" hidden="1" customHeight="1">
      <c r="A23" s="53">
        <v>44313</v>
      </c>
      <c r="B23" s="214" t="s">
        <v>129</v>
      </c>
      <c r="C23" s="479">
        <v>5000</v>
      </c>
      <c r="D23" s="394">
        <v>0</v>
      </c>
      <c r="E23" s="223">
        <f t="shared" si="0"/>
        <v>-81808</v>
      </c>
      <c r="F23" s="279" t="s">
        <v>124</v>
      </c>
    </row>
    <row r="24" spans="1:6" s="353" customFormat="1" ht="15.75" hidden="1" customHeight="1">
      <c r="A24" s="53"/>
      <c r="B24" s="156" t="s">
        <v>326</v>
      </c>
      <c r="C24" s="231">
        <f>SUM(C21:C23)</f>
        <v>35000</v>
      </c>
      <c r="D24" s="394">
        <v>0</v>
      </c>
      <c r="E24" s="223">
        <f t="shared" si="0"/>
        <v>-46808</v>
      </c>
      <c r="F24" s="279"/>
    </row>
    <row r="25" spans="1:6" s="353" customFormat="1" ht="15.75" hidden="1" customHeight="1">
      <c r="A25" s="53">
        <v>44326</v>
      </c>
      <c r="B25" s="214" t="s">
        <v>129</v>
      </c>
      <c r="C25" s="479">
        <v>20000</v>
      </c>
      <c r="D25" s="394">
        <v>0</v>
      </c>
      <c r="E25" s="223">
        <f t="shared" si="0"/>
        <v>-26808</v>
      </c>
      <c r="F25" s="279" t="s">
        <v>461</v>
      </c>
    </row>
    <row r="26" spans="1:6" s="353" customFormat="1" ht="15.75" hidden="1" customHeight="1">
      <c r="A26" s="53">
        <v>44341</v>
      </c>
      <c r="B26" s="214" t="s">
        <v>129</v>
      </c>
      <c r="C26" s="479">
        <v>10000</v>
      </c>
      <c r="D26" s="394">
        <v>0</v>
      </c>
      <c r="E26" s="223">
        <f t="shared" si="0"/>
        <v>-16808</v>
      </c>
      <c r="F26" s="279" t="s">
        <v>462</v>
      </c>
    </row>
    <row r="27" spans="1:6" s="353" customFormat="1" ht="15.75" hidden="1" customHeight="1">
      <c r="A27" s="53">
        <v>44343</v>
      </c>
      <c r="B27" s="214" t="s">
        <v>129</v>
      </c>
      <c r="C27" s="479">
        <v>5000</v>
      </c>
      <c r="D27" s="394">
        <v>0</v>
      </c>
      <c r="E27" s="223">
        <f t="shared" si="0"/>
        <v>-11808</v>
      </c>
      <c r="F27" s="279" t="s">
        <v>463</v>
      </c>
    </row>
    <row r="28" spans="1:6" s="353" customFormat="1" ht="15.75" hidden="1" customHeight="1">
      <c r="A28" s="53"/>
      <c r="B28" s="156" t="s">
        <v>326</v>
      </c>
      <c r="C28" s="231">
        <f>SUM(C25:C27)</f>
        <v>35000</v>
      </c>
      <c r="D28" s="394">
        <v>0</v>
      </c>
      <c r="E28" s="223">
        <f t="shared" si="0"/>
        <v>23192</v>
      </c>
      <c r="F28" s="279"/>
    </row>
    <row r="29" spans="1:6" s="353" customFormat="1" ht="15.75" hidden="1" customHeight="1">
      <c r="A29" s="53">
        <v>44357</v>
      </c>
      <c r="B29" s="214" t="s">
        <v>129</v>
      </c>
      <c r="C29" s="479">
        <v>20000</v>
      </c>
      <c r="D29" s="394">
        <v>0</v>
      </c>
      <c r="E29" s="223">
        <f t="shared" si="0"/>
        <v>43192</v>
      </c>
      <c r="F29" s="279" t="s">
        <v>125</v>
      </c>
    </row>
    <row r="30" spans="1:6" s="353" customFormat="1" ht="15.75" hidden="1" customHeight="1">
      <c r="A30" s="53">
        <v>44372</v>
      </c>
      <c r="B30" s="214" t="s">
        <v>129</v>
      </c>
      <c r="C30" s="218">
        <v>10000</v>
      </c>
      <c r="D30" s="394">
        <v>0</v>
      </c>
      <c r="E30" s="223">
        <f t="shared" si="0"/>
        <v>53192</v>
      </c>
      <c r="F30" s="279" t="s">
        <v>126</v>
      </c>
    </row>
    <row r="31" spans="1:6" s="353" customFormat="1" ht="15.75" hidden="1" customHeight="1">
      <c r="A31" s="53">
        <v>44374</v>
      </c>
      <c r="B31" s="214" t="s">
        <v>129</v>
      </c>
      <c r="C31" s="218">
        <v>127</v>
      </c>
      <c r="D31" s="394">
        <v>0</v>
      </c>
      <c r="E31" s="223">
        <f t="shared" si="0"/>
        <v>53319</v>
      </c>
      <c r="F31" s="279" t="s">
        <v>515</v>
      </c>
    </row>
    <row r="32" spans="1:6" s="353" customFormat="1" ht="15.75" hidden="1" customHeight="1">
      <c r="A32" s="53">
        <v>44375</v>
      </c>
      <c r="B32" s="214" t="s">
        <v>129</v>
      </c>
      <c r="C32" s="479">
        <v>5000</v>
      </c>
      <c r="D32" s="394">
        <v>0</v>
      </c>
      <c r="E32" s="223">
        <f t="shared" si="0"/>
        <v>58319</v>
      </c>
      <c r="F32" s="279" t="s">
        <v>124</v>
      </c>
    </row>
    <row r="33" spans="1:10" s="353" customFormat="1" ht="15.75" hidden="1" customHeight="1">
      <c r="A33" s="53"/>
      <c r="B33" s="156" t="s">
        <v>326</v>
      </c>
      <c r="C33" s="231">
        <f>SUM(C29:C32)</f>
        <v>35127</v>
      </c>
      <c r="D33" s="394">
        <v>0</v>
      </c>
      <c r="E33" s="223">
        <f t="shared" si="0"/>
        <v>93446</v>
      </c>
      <c r="F33" s="279"/>
    </row>
    <row r="34" spans="1:10" s="353" customFormat="1" ht="15.75" hidden="1" customHeight="1">
      <c r="A34" s="53">
        <v>44389</v>
      </c>
      <c r="B34" s="214" t="s">
        <v>129</v>
      </c>
      <c r="C34" s="479">
        <v>20000</v>
      </c>
      <c r="D34" s="394">
        <v>0</v>
      </c>
      <c r="E34" s="223">
        <f t="shared" si="0"/>
        <v>113446</v>
      </c>
      <c r="F34" s="279" t="s">
        <v>525</v>
      </c>
    </row>
    <row r="35" spans="1:10" s="353" customFormat="1" ht="15.75" hidden="1" customHeight="1">
      <c r="A35" s="53">
        <v>44403</v>
      </c>
      <c r="B35" s="214" t="s">
        <v>129</v>
      </c>
      <c r="C35" s="479">
        <v>10000</v>
      </c>
      <c r="D35" s="394">
        <v>0</v>
      </c>
      <c r="E35" s="223">
        <f t="shared" si="0"/>
        <v>123446</v>
      </c>
      <c r="F35" s="279" t="s">
        <v>526</v>
      </c>
    </row>
    <row r="36" spans="1:10" s="353" customFormat="1" ht="15.75" hidden="1" customHeight="1">
      <c r="A36" s="53">
        <v>44404</v>
      </c>
      <c r="B36" s="214" t="s">
        <v>129</v>
      </c>
      <c r="C36" s="479">
        <v>5000</v>
      </c>
      <c r="D36" s="394">
        <v>0</v>
      </c>
      <c r="E36" s="223">
        <f t="shared" si="0"/>
        <v>128446</v>
      </c>
      <c r="F36" s="279" t="s">
        <v>527</v>
      </c>
    </row>
    <row r="37" spans="1:10" s="353" customFormat="1" ht="15.75" hidden="1" customHeight="1">
      <c r="A37" s="53"/>
      <c r="B37" s="156" t="s">
        <v>326</v>
      </c>
      <c r="C37" s="231">
        <f>SUM(C34:C36)</f>
        <v>35000</v>
      </c>
      <c r="D37" s="394">
        <v>0</v>
      </c>
      <c r="E37" s="223">
        <f t="shared" si="0"/>
        <v>163446</v>
      </c>
      <c r="F37" s="279"/>
      <c r="J37" s="155"/>
    </row>
    <row r="38" spans="1:10" s="353" customFormat="1" ht="15.75" hidden="1" customHeight="1">
      <c r="A38" s="53">
        <v>44418</v>
      </c>
      <c r="B38" s="214" t="s">
        <v>129</v>
      </c>
      <c r="C38" s="479">
        <v>20000</v>
      </c>
      <c r="D38" s="394"/>
      <c r="E38" s="223">
        <f t="shared" si="0"/>
        <v>183446</v>
      </c>
      <c r="F38" s="279" t="s">
        <v>525</v>
      </c>
      <c r="J38" s="155"/>
    </row>
    <row r="39" spans="1:10" s="353" customFormat="1" ht="15.75" hidden="1" customHeight="1">
      <c r="A39" s="53">
        <v>44433</v>
      </c>
      <c r="B39" s="214" t="s">
        <v>129</v>
      </c>
      <c r="C39" s="479">
        <v>10000</v>
      </c>
      <c r="D39" s="394"/>
      <c r="E39" s="223">
        <f t="shared" si="0"/>
        <v>193446</v>
      </c>
      <c r="F39" s="279" t="s">
        <v>526</v>
      </c>
      <c r="J39" s="155"/>
    </row>
    <row r="40" spans="1:10" s="353" customFormat="1" ht="15.75" hidden="1" customHeight="1">
      <c r="A40" s="53">
        <v>44435</v>
      </c>
      <c r="B40" s="214" t="s">
        <v>129</v>
      </c>
      <c r="C40" s="479">
        <v>5000</v>
      </c>
      <c r="D40" s="394"/>
      <c r="E40" s="223">
        <f t="shared" si="0"/>
        <v>198446</v>
      </c>
      <c r="F40" s="279" t="s">
        <v>527</v>
      </c>
      <c r="J40" s="155"/>
    </row>
    <row r="41" spans="1:10" s="353" customFormat="1" ht="15.75" hidden="1" customHeight="1">
      <c r="A41" s="53"/>
      <c r="B41" s="156" t="s">
        <v>326</v>
      </c>
      <c r="C41" s="231">
        <f>SUM(C38:C40)</f>
        <v>35000</v>
      </c>
      <c r="D41" s="394"/>
      <c r="E41" s="223">
        <f t="shared" si="0"/>
        <v>233446</v>
      </c>
      <c r="F41" s="279"/>
      <c r="J41" s="155"/>
    </row>
    <row r="42" spans="1:10" s="353" customFormat="1" ht="15.75" hidden="1" customHeight="1">
      <c r="A42" s="53">
        <v>44449</v>
      </c>
      <c r="B42" s="214" t="s">
        <v>129</v>
      </c>
      <c r="C42" s="479">
        <v>20000</v>
      </c>
      <c r="D42" s="394"/>
      <c r="E42" s="223">
        <f t="shared" si="0"/>
        <v>253446</v>
      </c>
      <c r="F42" s="279" t="s">
        <v>525</v>
      </c>
      <c r="J42" s="155"/>
    </row>
    <row r="43" spans="1:10" s="353" customFormat="1" ht="15.75" hidden="1" customHeight="1">
      <c r="A43" s="53">
        <v>44466</v>
      </c>
      <c r="B43" s="214" t="s">
        <v>129</v>
      </c>
      <c r="C43" s="479">
        <v>10000</v>
      </c>
      <c r="D43" s="394"/>
      <c r="E43" s="223">
        <f t="shared" si="0"/>
        <v>263446</v>
      </c>
      <c r="F43" s="279" t="s">
        <v>155</v>
      </c>
      <c r="J43" s="155"/>
    </row>
    <row r="44" spans="1:10" s="353" customFormat="1" ht="15.75" hidden="1" customHeight="1">
      <c r="A44" s="53">
        <v>44466</v>
      </c>
      <c r="B44" s="214" t="s">
        <v>129</v>
      </c>
      <c r="C44" s="479">
        <v>5000</v>
      </c>
      <c r="D44" s="394"/>
      <c r="E44" s="223">
        <f t="shared" si="0"/>
        <v>268446</v>
      </c>
      <c r="F44" s="279" t="s">
        <v>156</v>
      </c>
      <c r="J44" s="155"/>
    </row>
    <row r="45" spans="1:10" s="353" customFormat="1" ht="15.75" hidden="1" customHeight="1">
      <c r="A45" s="53"/>
      <c r="B45" s="156" t="s">
        <v>326</v>
      </c>
      <c r="C45" s="231">
        <f>SUM(C42:C44)</f>
        <v>35000</v>
      </c>
      <c r="D45" s="394"/>
      <c r="E45" s="223">
        <f t="shared" si="0"/>
        <v>303446</v>
      </c>
      <c r="F45" s="279"/>
      <c r="J45" s="155"/>
    </row>
    <row r="46" spans="1:10" s="353" customFormat="1" ht="15.75" hidden="1" customHeight="1">
      <c r="A46" s="53">
        <v>44481</v>
      </c>
      <c r="B46" s="214" t="s">
        <v>129</v>
      </c>
      <c r="C46" s="479">
        <v>20000</v>
      </c>
      <c r="D46" s="394"/>
      <c r="E46" s="223">
        <f t="shared" si="0"/>
        <v>323446</v>
      </c>
      <c r="F46" s="279" t="s">
        <v>125</v>
      </c>
      <c r="J46" s="155"/>
    </row>
    <row r="47" spans="1:10" s="353" customFormat="1" ht="15.75" hidden="1" customHeight="1">
      <c r="A47" s="53">
        <v>44494</v>
      </c>
      <c r="B47" s="214" t="s">
        <v>129</v>
      </c>
      <c r="C47" s="479">
        <v>10000</v>
      </c>
      <c r="D47" s="394"/>
      <c r="E47" s="223">
        <f t="shared" si="0"/>
        <v>333446</v>
      </c>
      <c r="F47" s="279" t="s">
        <v>126</v>
      </c>
      <c r="J47" s="155"/>
    </row>
    <row r="48" spans="1:10" s="353" customFormat="1" ht="15.75" hidden="1" customHeight="1">
      <c r="A48" s="53">
        <v>44496</v>
      </c>
      <c r="B48" s="214" t="s">
        <v>129</v>
      </c>
      <c r="C48" s="479">
        <v>5000</v>
      </c>
      <c r="D48" s="394"/>
      <c r="E48" s="223">
        <f t="shared" si="0"/>
        <v>338446</v>
      </c>
      <c r="F48" s="279" t="s">
        <v>156</v>
      </c>
      <c r="J48" s="155"/>
    </row>
    <row r="49" spans="1:10" s="353" customFormat="1" ht="15.75" hidden="1" customHeight="1">
      <c r="A49" s="53"/>
      <c r="B49" s="156" t="s">
        <v>326</v>
      </c>
      <c r="C49" s="231">
        <f>SUM(C46:C48)</f>
        <v>35000</v>
      </c>
      <c r="D49" s="394"/>
      <c r="E49" s="223">
        <f t="shared" si="0"/>
        <v>373446</v>
      </c>
      <c r="F49" s="279"/>
      <c r="J49" s="155"/>
    </row>
    <row r="50" spans="1:10" s="353" customFormat="1" ht="15.75" hidden="1" customHeight="1">
      <c r="A50" s="53">
        <v>44510</v>
      </c>
      <c r="B50" s="214" t="s">
        <v>129</v>
      </c>
      <c r="C50" s="479">
        <v>20000</v>
      </c>
      <c r="D50" s="394"/>
      <c r="E50" s="223">
        <f t="shared" si="0"/>
        <v>393446</v>
      </c>
      <c r="F50" s="279" t="s">
        <v>125</v>
      </c>
      <c r="J50" s="155"/>
    </row>
    <row r="51" spans="1:10" s="353" customFormat="1" ht="15.75" hidden="1" customHeight="1">
      <c r="A51" s="53">
        <v>44525</v>
      </c>
      <c r="B51" s="214" t="s">
        <v>129</v>
      </c>
      <c r="C51" s="479">
        <v>10000</v>
      </c>
      <c r="D51" s="394"/>
      <c r="E51" s="223">
        <f t="shared" si="0"/>
        <v>403446</v>
      </c>
      <c r="F51" s="279" t="s">
        <v>126</v>
      </c>
      <c r="J51" s="155"/>
    </row>
    <row r="52" spans="1:10" s="353" customFormat="1" ht="15.75" hidden="1" customHeight="1">
      <c r="A52" s="53">
        <v>44529</v>
      </c>
      <c r="B52" s="214" t="s">
        <v>129</v>
      </c>
      <c r="C52" s="479">
        <v>5000</v>
      </c>
      <c r="D52" s="394"/>
      <c r="E52" s="223">
        <f t="shared" si="0"/>
        <v>408446</v>
      </c>
      <c r="F52" s="279" t="s">
        <v>156</v>
      </c>
      <c r="J52" s="155"/>
    </row>
    <row r="53" spans="1:10" s="353" customFormat="1" ht="15.75" hidden="1" customHeight="1">
      <c r="A53" s="53"/>
      <c r="B53" s="156" t="s">
        <v>326</v>
      </c>
      <c r="C53" s="231">
        <f>SUM(C46:C48)</f>
        <v>35000</v>
      </c>
      <c r="D53" s="394"/>
      <c r="E53" s="223">
        <f t="shared" si="0"/>
        <v>443446</v>
      </c>
      <c r="F53" s="279"/>
      <c r="J53" s="155"/>
    </row>
    <row r="54" spans="1:10" s="353" customFormat="1" ht="15.75" hidden="1" customHeight="1">
      <c r="A54" s="53">
        <v>44540</v>
      </c>
      <c r="B54" s="214" t="s">
        <v>129</v>
      </c>
      <c r="C54" s="479">
        <v>20000</v>
      </c>
      <c r="D54" s="394"/>
      <c r="E54" s="223">
        <f t="shared" si="0"/>
        <v>463446</v>
      </c>
      <c r="F54" s="279" t="s">
        <v>125</v>
      </c>
      <c r="J54" s="155"/>
    </row>
    <row r="55" spans="1:10" s="353" customFormat="1" ht="15.75" hidden="1" customHeight="1">
      <c r="A55" s="53">
        <v>44555</v>
      </c>
      <c r="B55" s="214" t="s">
        <v>129</v>
      </c>
      <c r="C55" s="479">
        <v>10000</v>
      </c>
      <c r="D55" s="394"/>
      <c r="E55" s="223">
        <f t="shared" si="0"/>
        <v>473446</v>
      </c>
      <c r="F55" s="279" t="s">
        <v>126</v>
      </c>
      <c r="J55" s="155"/>
    </row>
    <row r="56" spans="1:10" s="353" customFormat="1" ht="15.75" hidden="1" customHeight="1">
      <c r="A56" s="53">
        <v>44557</v>
      </c>
      <c r="B56" s="214" t="s">
        <v>129</v>
      </c>
      <c r="C56" s="479">
        <v>5000</v>
      </c>
      <c r="D56" s="394"/>
      <c r="E56" s="223">
        <f t="shared" si="0"/>
        <v>478446</v>
      </c>
      <c r="F56" s="279" t="s">
        <v>124</v>
      </c>
      <c r="J56" s="155"/>
    </row>
    <row r="57" spans="1:10" s="353" customFormat="1" ht="15.75" hidden="1" customHeight="1">
      <c r="A57" s="53">
        <v>44557</v>
      </c>
      <c r="B57" s="214" t="s">
        <v>129</v>
      </c>
      <c r="C57" s="479">
        <v>200</v>
      </c>
      <c r="D57" s="394"/>
      <c r="E57" s="223">
        <f t="shared" si="0"/>
        <v>478646</v>
      </c>
      <c r="F57" s="279" t="s">
        <v>724</v>
      </c>
      <c r="J57" s="155"/>
    </row>
    <row r="58" spans="1:10" s="353" customFormat="1" ht="15.75" hidden="1" customHeight="1">
      <c r="A58" s="53"/>
      <c r="B58" s="156" t="s">
        <v>326</v>
      </c>
      <c r="C58" s="231">
        <f>SUM(C50:C52)</f>
        <v>35000</v>
      </c>
      <c r="D58" s="394"/>
      <c r="E58" s="223"/>
      <c r="F58" s="279"/>
      <c r="J58" s="155"/>
    </row>
    <row r="59" spans="1:10" s="353" customFormat="1" ht="15.75" hidden="1" customHeight="1">
      <c r="A59" s="53">
        <v>44571</v>
      </c>
      <c r="B59" s="214" t="s">
        <v>129</v>
      </c>
      <c r="C59" s="479">
        <v>20000</v>
      </c>
      <c r="D59" s="394"/>
      <c r="E59" s="223">
        <f>E4+C59-D59</f>
        <v>541152</v>
      </c>
      <c r="F59" s="279" t="s">
        <v>125</v>
      </c>
      <c r="J59" s="155"/>
    </row>
    <row r="60" spans="1:10" s="353" customFormat="1" ht="15.75" hidden="1" customHeight="1">
      <c r="A60" s="53">
        <v>44586</v>
      </c>
      <c r="B60" s="214" t="s">
        <v>129</v>
      </c>
      <c r="C60" s="479">
        <v>10000</v>
      </c>
      <c r="D60" s="394"/>
      <c r="E60" s="223">
        <f>E59+C60-D60</f>
        <v>551152</v>
      </c>
      <c r="F60" s="279" t="s">
        <v>126</v>
      </c>
      <c r="J60" s="155"/>
    </row>
    <row r="61" spans="1:10" s="353" customFormat="1" ht="15.75" hidden="1" customHeight="1">
      <c r="A61" s="53">
        <v>44588</v>
      </c>
      <c r="B61" s="214" t="s">
        <v>129</v>
      </c>
      <c r="C61" s="479">
        <v>5000</v>
      </c>
      <c r="D61" s="394"/>
      <c r="E61" s="223">
        <f>E60+C61-D61</f>
        <v>556152</v>
      </c>
      <c r="F61" s="279" t="s">
        <v>124</v>
      </c>
      <c r="J61" s="155"/>
    </row>
    <row r="62" spans="1:10" s="353" customFormat="1" ht="15.75" hidden="1" customHeight="1">
      <c r="A62" s="53"/>
      <c r="B62" s="156" t="s">
        <v>326</v>
      </c>
      <c r="C62" s="231">
        <f>SUM(C59:C61)</f>
        <v>35000</v>
      </c>
      <c r="D62" s="394"/>
      <c r="E62" s="223"/>
      <c r="F62" s="279"/>
      <c r="J62" s="155"/>
    </row>
    <row r="63" spans="1:10" s="353" customFormat="1" ht="15.75" hidden="1" customHeight="1">
      <c r="A63" s="53">
        <v>44602</v>
      </c>
      <c r="B63" s="214" t="s">
        <v>129</v>
      </c>
      <c r="C63" s="479">
        <v>20000</v>
      </c>
      <c r="D63" s="394">
        <v>0</v>
      </c>
      <c r="E63" s="223">
        <f>E61+C63-D63</f>
        <v>576152</v>
      </c>
      <c r="F63" s="279" t="s">
        <v>125</v>
      </c>
      <c r="J63" s="155"/>
    </row>
    <row r="64" spans="1:10" s="353" customFormat="1" ht="15.75" hidden="1" customHeight="1">
      <c r="A64" s="53">
        <v>44617</v>
      </c>
      <c r="B64" s="214" t="s">
        <v>129</v>
      </c>
      <c r="C64" s="479">
        <v>10000</v>
      </c>
      <c r="D64" s="394">
        <v>0</v>
      </c>
      <c r="E64" s="223">
        <f>E63+C64-D64</f>
        <v>586152</v>
      </c>
      <c r="F64" s="279" t="s">
        <v>126</v>
      </c>
      <c r="J64" s="155"/>
    </row>
    <row r="65" spans="1:10" s="353" customFormat="1" ht="15.75" hidden="1" customHeight="1">
      <c r="A65" s="53">
        <v>44620</v>
      </c>
      <c r="B65" s="214" t="s">
        <v>129</v>
      </c>
      <c r="C65" s="479">
        <v>5000</v>
      </c>
      <c r="D65" s="394">
        <v>0</v>
      </c>
      <c r="E65" s="223">
        <f>E64+C65-D65</f>
        <v>591152</v>
      </c>
      <c r="F65" s="279" t="s">
        <v>124</v>
      </c>
      <c r="J65" s="155"/>
    </row>
    <row r="66" spans="1:10" s="353" customFormat="1" ht="15.75" hidden="1" customHeight="1">
      <c r="A66" s="53"/>
      <c r="B66" s="156" t="s">
        <v>326</v>
      </c>
      <c r="C66" s="231">
        <f>SUM(C63:C65)</f>
        <v>35000</v>
      </c>
      <c r="D66" s="394">
        <v>0</v>
      </c>
      <c r="E66" s="223"/>
      <c r="F66" s="279"/>
      <c r="J66" s="155"/>
    </row>
    <row r="67" spans="1:10" s="353" customFormat="1" ht="15.75" hidden="1" customHeight="1">
      <c r="A67" s="53">
        <v>44630</v>
      </c>
      <c r="B67" s="214" t="s">
        <v>129</v>
      </c>
      <c r="C67" s="479">
        <v>20000</v>
      </c>
      <c r="D67" s="394">
        <v>0</v>
      </c>
      <c r="E67" s="223">
        <f>E65+C67-D67</f>
        <v>611152</v>
      </c>
      <c r="F67" s="279" t="s">
        <v>125</v>
      </c>
      <c r="J67" s="155"/>
    </row>
    <row r="68" spans="1:10" s="353" customFormat="1" ht="15.75" hidden="1" customHeight="1">
      <c r="A68" s="53">
        <v>44645</v>
      </c>
      <c r="B68" s="214" t="s">
        <v>129</v>
      </c>
      <c r="C68" s="479">
        <v>10000</v>
      </c>
      <c r="D68" s="394">
        <v>0</v>
      </c>
      <c r="E68" s="223">
        <f>E67+C68-D68</f>
        <v>621152</v>
      </c>
      <c r="F68" s="279" t="s">
        <v>126</v>
      </c>
      <c r="J68" s="155"/>
    </row>
    <row r="69" spans="1:10" s="353" customFormat="1" ht="15.75" hidden="1" customHeight="1">
      <c r="A69" s="53">
        <v>44648</v>
      </c>
      <c r="B69" s="214" t="s">
        <v>129</v>
      </c>
      <c r="C69" s="479">
        <v>5000</v>
      </c>
      <c r="D69" s="394">
        <v>0</v>
      </c>
      <c r="E69" s="223">
        <f>E68+C69-D69</f>
        <v>626152</v>
      </c>
      <c r="F69" s="279" t="s">
        <v>124</v>
      </c>
      <c r="J69" s="155"/>
    </row>
    <row r="70" spans="1:10" s="353" customFormat="1" ht="15.75" hidden="1" customHeight="1">
      <c r="A70" s="53"/>
      <c r="B70" s="156" t="s">
        <v>326</v>
      </c>
      <c r="C70" s="231">
        <f>SUM(C67:C69)</f>
        <v>35000</v>
      </c>
      <c r="D70" s="394"/>
      <c r="E70" s="223"/>
      <c r="F70" s="279"/>
      <c r="J70" s="155"/>
    </row>
    <row r="71" spans="1:10" s="353" customFormat="1" ht="15.75" hidden="1" customHeight="1">
      <c r="A71" s="53">
        <v>44662</v>
      </c>
      <c r="B71" s="214" t="s">
        <v>129</v>
      </c>
      <c r="C71" s="479">
        <v>20000</v>
      </c>
      <c r="D71" s="394"/>
      <c r="E71" s="223">
        <f>E69+C71-D71</f>
        <v>646152</v>
      </c>
      <c r="F71" s="279" t="s">
        <v>835</v>
      </c>
      <c r="J71" s="155"/>
    </row>
    <row r="72" spans="1:10" s="353" customFormat="1" ht="15.75" hidden="1" customHeight="1">
      <c r="A72" s="53">
        <v>44665</v>
      </c>
      <c r="B72" s="214" t="s">
        <v>129</v>
      </c>
      <c r="C72" s="479">
        <v>2000000</v>
      </c>
      <c r="D72" s="394"/>
      <c r="E72" s="223">
        <f>E71+C72-D72</f>
        <v>2646152</v>
      </c>
      <c r="F72" s="279" t="s">
        <v>838</v>
      </c>
      <c r="J72" s="155"/>
    </row>
    <row r="73" spans="1:10" s="353" customFormat="1" ht="15.75" hidden="1" customHeight="1">
      <c r="A73" s="53">
        <v>44676</v>
      </c>
      <c r="B73" s="214" t="s">
        <v>129</v>
      </c>
      <c r="C73" s="479">
        <v>10000</v>
      </c>
      <c r="D73" s="394"/>
      <c r="E73" s="223">
        <f t="shared" ref="E73:E74" si="1">E72+C73-D73</f>
        <v>2656152</v>
      </c>
      <c r="F73" s="279" t="s">
        <v>836</v>
      </c>
      <c r="J73" s="155"/>
    </row>
    <row r="74" spans="1:10" s="353" customFormat="1" ht="15.75" hidden="1" customHeight="1">
      <c r="A74" s="53">
        <v>44678</v>
      </c>
      <c r="B74" s="214" t="s">
        <v>129</v>
      </c>
      <c r="C74" s="479">
        <v>5000</v>
      </c>
      <c r="D74" s="394"/>
      <c r="E74" s="223">
        <f t="shared" si="1"/>
        <v>2661152</v>
      </c>
      <c r="F74" s="279" t="s">
        <v>837</v>
      </c>
      <c r="J74" s="155"/>
    </row>
    <row r="75" spans="1:10" s="353" customFormat="1" ht="15.75" hidden="1" customHeight="1">
      <c r="A75" s="53"/>
      <c r="B75" s="156" t="s">
        <v>326</v>
      </c>
      <c r="C75" s="231">
        <f>SUM(C71:C74)</f>
        <v>2035000</v>
      </c>
      <c r="D75" s="394"/>
      <c r="E75" s="223"/>
      <c r="F75" s="279"/>
      <c r="J75" s="155"/>
    </row>
    <row r="76" spans="1:10" s="353" customFormat="1" ht="15.75" hidden="1" customHeight="1">
      <c r="A76" s="53">
        <v>44691</v>
      </c>
      <c r="B76" s="214" t="s">
        <v>129</v>
      </c>
      <c r="C76" s="479">
        <v>20000</v>
      </c>
      <c r="D76" s="224"/>
      <c r="E76" s="223">
        <f>E74+C76-D76</f>
        <v>2681152</v>
      </c>
      <c r="F76" s="279" t="s">
        <v>835</v>
      </c>
      <c r="J76" s="155"/>
    </row>
    <row r="77" spans="1:10" s="353" customFormat="1" ht="15.75" hidden="1" customHeight="1">
      <c r="A77" s="53">
        <v>44704</v>
      </c>
      <c r="B77" s="214" t="s">
        <v>845</v>
      </c>
      <c r="C77" s="479"/>
      <c r="D77" s="224">
        <v>2000000</v>
      </c>
      <c r="E77" s="223">
        <f>E76+C77-D77</f>
        <v>681152</v>
      </c>
      <c r="F77" s="279" t="s">
        <v>351</v>
      </c>
      <c r="J77" s="155"/>
    </row>
    <row r="78" spans="1:10" s="353" customFormat="1" ht="15.75" hidden="1" customHeight="1">
      <c r="A78" s="53">
        <v>44706</v>
      </c>
      <c r="B78" s="214" t="s">
        <v>129</v>
      </c>
      <c r="C78" s="479">
        <v>10000</v>
      </c>
      <c r="D78" s="224"/>
      <c r="E78" s="223">
        <f t="shared" ref="E78:E79" si="2">E77+C78-D78</f>
        <v>691152</v>
      </c>
      <c r="F78" s="279" t="s">
        <v>126</v>
      </c>
      <c r="J78" s="155"/>
    </row>
    <row r="79" spans="1:10" s="353" customFormat="1" ht="15.75" hidden="1" customHeight="1">
      <c r="A79" s="53">
        <v>44708</v>
      </c>
      <c r="B79" s="214" t="s">
        <v>129</v>
      </c>
      <c r="C79" s="479">
        <v>5000</v>
      </c>
      <c r="D79" s="224"/>
      <c r="E79" s="223">
        <f t="shared" si="2"/>
        <v>696152</v>
      </c>
      <c r="F79" s="279" t="s">
        <v>124</v>
      </c>
      <c r="J79" s="155"/>
    </row>
    <row r="80" spans="1:10" s="353" customFormat="1" ht="15.75" hidden="1" customHeight="1">
      <c r="A80" s="53"/>
      <c r="B80" s="156" t="s">
        <v>326</v>
      </c>
      <c r="C80" s="231">
        <f>SUM(C76:C79)</f>
        <v>35000</v>
      </c>
      <c r="D80" s="394">
        <f>SUM(D76:D79)</f>
        <v>2000000</v>
      </c>
      <c r="E80" s="223"/>
      <c r="F80" s="279"/>
      <c r="J80" s="155"/>
    </row>
    <row r="81" spans="1:10" s="353" customFormat="1" ht="15.75" hidden="1" customHeight="1">
      <c r="A81" s="485">
        <v>44722</v>
      </c>
      <c r="B81" s="437" t="s">
        <v>129</v>
      </c>
      <c r="C81" s="683">
        <v>20000</v>
      </c>
      <c r="D81" s="684"/>
      <c r="E81" s="441">
        <f>E79+C81-D81</f>
        <v>716152</v>
      </c>
      <c r="F81" s="685" t="s">
        <v>125</v>
      </c>
      <c r="J81" s="155"/>
    </row>
    <row r="82" spans="1:10" s="353" customFormat="1" ht="15.75" hidden="1" customHeight="1">
      <c r="A82" s="53">
        <v>44738</v>
      </c>
      <c r="B82" s="214" t="s">
        <v>105</v>
      </c>
      <c r="C82" s="479">
        <v>521</v>
      </c>
      <c r="D82" s="394"/>
      <c r="E82" s="223">
        <f>E81+C82-D82</f>
        <v>716673</v>
      </c>
      <c r="F82" s="686" t="s">
        <v>105</v>
      </c>
      <c r="J82" s="155"/>
    </row>
    <row r="83" spans="1:10" s="353" customFormat="1" ht="15.75" hidden="1" customHeight="1">
      <c r="A83" s="53">
        <v>44739</v>
      </c>
      <c r="B83" s="214" t="s">
        <v>129</v>
      </c>
      <c r="C83" s="479">
        <v>10000</v>
      </c>
      <c r="D83" s="394"/>
      <c r="E83" s="223">
        <f t="shared" ref="E83:E84" si="3">E82+C83-D83</f>
        <v>726673</v>
      </c>
      <c r="F83" s="279" t="s">
        <v>126</v>
      </c>
      <c r="J83" s="155"/>
    </row>
    <row r="84" spans="1:10" s="353" customFormat="1" ht="15.75" hidden="1" customHeight="1">
      <c r="A84" s="53">
        <v>44739</v>
      </c>
      <c r="B84" s="214" t="s">
        <v>129</v>
      </c>
      <c r="C84" s="479">
        <v>5000</v>
      </c>
      <c r="D84" s="394"/>
      <c r="E84" s="223">
        <f t="shared" si="3"/>
        <v>731673</v>
      </c>
      <c r="F84" s="279" t="s">
        <v>124</v>
      </c>
      <c r="J84" s="155"/>
    </row>
    <row r="85" spans="1:10" s="353" customFormat="1" ht="15.75" hidden="1" customHeight="1" thickBot="1">
      <c r="A85" s="53"/>
      <c r="B85" s="156" t="s">
        <v>326</v>
      </c>
      <c r="C85" s="231">
        <f>SUM(C81:C84)</f>
        <v>35521</v>
      </c>
      <c r="D85" s="231">
        <f>SUM(D81:D84)</f>
        <v>0</v>
      </c>
      <c r="E85" s="223"/>
      <c r="F85" s="279"/>
      <c r="J85" s="155"/>
    </row>
    <row r="86" spans="1:10" s="353" customFormat="1" ht="15.75" hidden="1" customHeight="1">
      <c r="A86" s="485">
        <v>44753</v>
      </c>
      <c r="B86" s="437" t="s">
        <v>129</v>
      </c>
      <c r="C86" s="683">
        <v>20000</v>
      </c>
      <c r="D86" s="696"/>
      <c r="E86" s="441">
        <f>E84+C86-D86</f>
        <v>751673</v>
      </c>
      <c r="F86" s="685" t="s">
        <v>125</v>
      </c>
      <c r="J86" s="155"/>
    </row>
    <row r="87" spans="1:10" s="353" customFormat="1" ht="15.75" hidden="1" customHeight="1">
      <c r="A87" s="53">
        <v>44767</v>
      </c>
      <c r="B87" s="214" t="s">
        <v>129</v>
      </c>
      <c r="C87" s="479">
        <v>10000</v>
      </c>
      <c r="D87" s="231"/>
      <c r="E87" s="223">
        <f>E86+C87-D87</f>
        <v>761673</v>
      </c>
      <c r="F87" s="279" t="s">
        <v>126</v>
      </c>
      <c r="J87" s="155"/>
    </row>
    <row r="88" spans="1:10" s="353" customFormat="1" ht="15.75" hidden="1" customHeight="1">
      <c r="A88" s="53">
        <v>44769</v>
      </c>
      <c r="B88" s="214" t="s">
        <v>129</v>
      </c>
      <c r="C88" s="479">
        <v>5000</v>
      </c>
      <c r="D88" s="231"/>
      <c r="E88" s="223">
        <f>E87+C88-D88</f>
        <v>766673</v>
      </c>
      <c r="F88" s="279" t="s">
        <v>124</v>
      </c>
      <c r="J88" s="155"/>
    </row>
    <row r="89" spans="1:10" s="353" customFormat="1" ht="15.75" hidden="1" customHeight="1" thickBot="1">
      <c r="A89" s="53"/>
      <c r="B89" s="156" t="s">
        <v>326</v>
      </c>
      <c r="C89" s="231">
        <f>SUM(C86:C88)</f>
        <v>35000</v>
      </c>
      <c r="D89" s="231"/>
      <c r="E89" s="223"/>
      <c r="F89" s="279"/>
      <c r="J89" s="155"/>
    </row>
    <row r="90" spans="1:10" s="353" customFormat="1" ht="15.75" hidden="1" customHeight="1">
      <c r="A90" s="485">
        <v>44783</v>
      </c>
      <c r="B90" s="437" t="s">
        <v>129</v>
      </c>
      <c r="C90" s="683">
        <v>20000</v>
      </c>
      <c r="D90" s="696"/>
      <c r="E90" s="441">
        <f>E88+C90-D90</f>
        <v>786673</v>
      </c>
      <c r="F90" s="685" t="s">
        <v>125</v>
      </c>
      <c r="J90" s="155"/>
    </row>
    <row r="91" spans="1:10" s="353" customFormat="1" ht="15.75" hidden="1" customHeight="1">
      <c r="A91" s="53">
        <v>44798</v>
      </c>
      <c r="B91" s="214" t="s">
        <v>129</v>
      </c>
      <c r="C91" s="479">
        <v>10000</v>
      </c>
      <c r="D91" s="231"/>
      <c r="E91" s="223">
        <f>E90+C91-D91</f>
        <v>796673</v>
      </c>
      <c r="F91" s="279" t="s">
        <v>126</v>
      </c>
      <c r="J91" s="155"/>
    </row>
    <row r="92" spans="1:10" s="353" customFormat="1" ht="15.75" hidden="1" customHeight="1">
      <c r="A92" s="53">
        <v>44802</v>
      </c>
      <c r="B92" s="214" t="s">
        <v>129</v>
      </c>
      <c r="C92" s="479">
        <v>5000</v>
      </c>
      <c r="D92" s="231"/>
      <c r="E92" s="223">
        <f>E91+C92-D92</f>
        <v>801673</v>
      </c>
      <c r="F92" s="279" t="s">
        <v>124</v>
      </c>
      <c r="J92" s="155"/>
    </row>
    <row r="93" spans="1:10" s="353" customFormat="1" ht="15.75" hidden="1" customHeight="1" thickBot="1">
      <c r="A93" s="53"/>
      <c r="B93" s="156" t="s">
        <v>326</v>
      </c>
      <c r="C93" s="231">
        <f>SUM(C90:C92)</f>
        <v>35000</v>
      </c>
      <c r="D93" s="231"/>
      <c r="E93" s="223"/>
      <c r="F93" s="279"/>
      <c r="J93" s="155"/>
    </row>
    <row r="94" spans="1:10" s="353" customFormat="1" ht="15.75" hidden="1" customHeight="1">
      <c r="A94" s="485">
        <v>44817</v>
      </c>
      <c r="B94" s="437" t="s">
        <v>129</v>
      </c>
      <c r="C94" s="683">
        <v>20000</v>
      </c>
      <c r="D94" s="696"/>
      <c r="E94" s="441">
        <f>E92+C94-D94</f>
        <v>821673</v>
      </c>
      <c r="F94" s="685" t="s">
        <v>125</v>
      </c>
      <c r="J94" s="155"/>
    </row>
    <row r="95" spans="1:10" s="353" customFormat="1" ht="15.75" hidden="1" customHeight="1">
      <c r="A95" s="53">
        <v>44830</v>
      </c>
      <c r="B95" s="214" t="s">
        <v>129</v>
      </c>
      <c r="C95" s="479">
        <v>10000</v>
      </c>
      <c r="D95" s="231"/>
      <c r="E95" s="223">
        <f>E94+C95-D95</f>
        <v>831673</v>
      </c>
      <c r="F95" s="279" t="s">
        <v>126</v>
      </c>
      <c r="J95" s="155"/>
    </row>
    <row r="96" spans="1:10" s="353" customFormat="1" ht="15.75" hidden="1" customHeight="1">
      <c r="A96" s="53">
        <v>44831</v>
      </c>
      <c r="B96" s="214" t="s">
        <v>129</v>
      </c>
      <c r="C96" s="479">
        <v>5000</v>
      </c>
      <c r="D96" s="231"/>
      <c r="E96" s="223">
        <f>E95+C96-D96</f>
        <v>836673</v>
      </c>
      <c r="F96" s="279" t="s">
        <v>124</v>
      </c>
      <c r="J96" s="155"/>
    </row>
    <row r="97" spans="1:10" s="353" customFormat="1" ht="15.75" hidden="1" customHeight="1" thickBot="1">
      <c r="A97" s="53"/>
      <c r="B97" s="156" t="s">
        <v>326</v>
      </c>
      <c r="C97" s="231">
        <f>SUM(C94:C96)</f>
        <v>35000</v>
      </c>
      <c r="D97" s="231"/>
      <c r="E97" s="223"/>
      <c r="F97" s="279"/>
      <c r="J97" s="155"/>
    </row>
    <row r="98" spans="1:10" s="353" customFormat="1" ht="15.75" hidden="1" customHeight="1">
      <c r="A98" s="485">
        <v>44845</v>
      </c>
      <c r="B98" s="437" t="s">
        <v>129</v>
      </c>
      <c r="C98" s="683">
        <v>20000</v>
      </c>
      <c r="D98" s="696"/>
      <c r="E98" s="441">
        <f>E96+C98-D98</f>
        <v>856673</v>
      </c>
      <c r="F98" s="685"/>
      <c r="J98" s="155"/>
    </row>
    <row r="99" spans="1:10" s="353" customFormat="1" ht="15.75" hidden="1" customHeight="1">
      <c r="A99" s="53">
        <v>44859</v>
      </c>
      <c r="B99" s="214" t="s">
        <v>129</v>
      </c>
      <c r="C99" s="479">
        <v>10000</v>
      </c>
      <c r="D99" s="231"/>
      <c r="E99" s="223">
        <f>E98+C99-D99</f>
        <v>866673</v>
      </c>
      <c r="F99" s="279"/>
      <c r="J99" s="155"/>
    </row>
    <row r="100" spans="1:10" s="353" customFormat="1" ht="15.75" hidden="1" customHeight="1">
      <c r="A100" s="53">
        <v>44861</v>
      </c>
      <c r="B100" s="214" t="s">
        <v>129</v>
      </c>
      <c r="C100" s="479">
        <v>5000</v>
      </c>
      <c r="D100" s="231"/>
      <c r="E100" s="223">
        <f>E99+C100-D100</f>
        <v>871673</v>
      </c>
      <c r="F100" s="279"/>
      <c r="J100" s="155"/>
    </row>
    <row r="101" spans="1:10" s="353" customFormat="1" ht="15.75" hidden="1" customHeight="1" thickBot="1">
      <c r="A101" s="53"/>
      <c r="B101" s="156" t="s">
        <v>326</v>
      </c>
      <c r="C101" s="231">
        <f>SUM(C98:C100)</f>
        <v>35000</v>
      </c>
      <c r="D101" s="231"/>
      <c r="E101" s="223"/>
      <c r="F101" s="279"/>
      <c r="J101" s="155"/>
    </row>
    <row r="102" spans="1:10" s="353" customFormat="1" ht="15.75" hidden="1" customHeight="1">
      <c r="A102" s="765">
        <v>44875</v>
      </c>
      <c r="B102" s="367" t="s">
        <v>129</v>
      </c>
      <c r="C102" s="465">
        <v>20000</v>
      </c>
      <c r="D102" s="740"/>
      <c r="E102" s="740"/>
      <c r="F102" s="296"/>
      <c r="J102" s="155"/>
    </row>
    <row r="103" spans="1:10" s="353" customFormat="1" ht="15.75" hidden="1" customHeight="1">
      <c r="A103" s="766">
        <v>44890</v>
      </c>
      <c r="B103" s="152" t="s">
        <v>129</v>
      </c>
      <c r="C103" s="218">
        <v>10000</v>
      </c>
      <c r="D103" s="393"/>
      <c r="E103" s="393"/>
      <c r="F103" s="64"/>
      <c r="J103" s="155"/>
    </row>
    <row r="104" spans="1:10" s="353" customFormat="1" ht="15.75" hidden="1" customHeight="1">
      <c r="A104" s="766">
        <v>44893</v>
      </c>
      <c r="B104" s="152" t="s">
        <v>129</v>
      </c>
      <c r="C104" s="218">
        <v>5000</v>
      </c>
      <c r="D104" s="393"/>
      <c r="E104" s="393"/>
      <c r="F104" s="64"/>
      <c r="J104" s="155"/>
    </row>
    <row r="105" spans="1:10" s="353" customFormat="1" ht="15.75" hidden="1" customHeight="1" thickBot="1">
      <c r="A105" s="778"/>
      <c r="B105" s="156" t="s">
        <v>326</v>
      </c>
      <c r="C105" s="779">
        <f>SUM(C102:C104)</f>
        <v>35000</v>
      </c>
      <c r="D105" s="780"/>
      <c r="E105" s="780"/>
      <c r="F105" s="254"/>
      <c r="J105" s="155"/>
    </row>
    <row r="106" spans="1:10" s="353" customFormat="1" ht="15.75" customHeight="1">
      <c r="A106" s="765">
        <v>44907</v>
      </c>
      <c r="B106" s="367" t="s">
        <v>129</v>
      </c>
      <c r="C106" s="465">
        <v>20000</v>
      </c>
      <c r="D106" s="781"/>
      <c r="E106" s="781"/>
      <c r="F106" s="287" t="s">
        <v>955</v>
      </c>
      <c r="J106" s="155"/>
    </row>
    <row r="107" spans="1:10" s="353" customFormat="1" ht="15.75" customHeight="1">
      <c r="A107" s="766">
        <v>44920</v>
      </c>
      <c r="B107" s="152" t="s">
        <v>129</v>
      </c>
      <c r="C107" s="218">
        <v>411</v>
      </c>
      <c r="D107" s="780"/>
      <c r="E107" s="780"/>
      <c r="F107" s="280" t="s">
        <v>956</v>
      </c>
      <c r="J107" s="155"/>
    </row>
    <row r="108" spans="1:10" s="353" customFormat="1" ht="15.75" customHeight="1">
      <c r="A108" s="766">
        <v>44921</v>
      </c>
      <c r="B108" s="152" t="s">
        <v>129</v>
      </c>
      <c r="C108" s="218">
        <v>10000</v>
      </c>
      <c r="D108" s="780"/>
      <c r="E108" s="780"/>
      <c r="F108" s="280" t="s">
        <v>957</v>
      </c>
      <c r="J108" s="155"/>
    </row>
    <row r="109" spans="1:10" s="353" customFormat="1" ht="15.75" customHeight="1">
      <c r="A109" s="766">
        <v>44922</v>
      </c>
      <c r="B109" s="152" t="s">
        <v>129</v>
      </c>
      <c r="C109" s="218">
        <v>5000</v>
      </c>
      <c r="D109" s="780"/>
      <c r="E109" s="780"/>
      <c r="F109" s="280" t="s">
        <v>958</v>
      </c>
      <c r="J109" s="155"/>
    </row>
    <row r="110" spans="1:10" s="353" customFormat="1" ht="15.75" customHeight="1">
      <c r="A110" s="778"/>
      <c r="B110" s="739" t="s">
        <v>326</v>
      </c>
      <c r="C110" s="782">
        <f>SUM(C106:C109)</f>
        <v>35411</v>
      </c>
      <c r="D110" s="780"/>
      <c r="E110" s="780"/>
      <c r="F110" s="254"/>
      <c r="J110" s="155"/>
    </row>
    <row r="111" spans="1:10" ht="17.25" thickBot="1">
      <c r="A111" s="392"/>
      <c r="B111" s="451" t="s">
        <v>327</v>
      </c>
      <c r="C111" s="452">
        <f>SUM(C15+C20+C24+C28+C33+C41+C45+C49+C58+C62+C75+C85+C89+C93)</f>
        <v>2520648</v>
      </c>
      <c r="D111" s="452">
        <f>SUM(D41+D58+D11)</f>
        <v>483980</v>
      </c>
      <c r="E111" s="379"/>
      <c r="F111" s="380"/>
    </row>
    <row r="117" spans="4:4">
      <c r="D117" s="144" t="s">
        <v>893</v>
      </c>
    </row>
  </sheetData>
  <mergeCells count="1">
    <mergeCell ref="A1:F1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97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G156"/>
  <sheetViews>
    <sheetView topLeftCell="B1" zoomScaleNormal="100" workbookViewId="0">
      <selection activeCell="G156" sqref="A1:G156"/>
    </sheetView>
  </sheetViews>
  <sheetFormatPr defaultRowHeight="16.5"/>
  <cols>
    <col min="1" max="1" width="0" style="353" hidden="1" customWidth="1"/>
    <col min="2" max="3" width="12.5" style="35" customWidth="1"/>
    <col min="4" max="4" width="13" style="36" customWidth="1"/>
    <col min="5" max="5" width="25.625" style="35" bestFit="1" customWidth="1"/>
    <col min="6" max="6" width="13.25" style="124" customWidth="1"/>
    <col min="7" max="7" width="15.25" style="35" bestFit="1" customWidth="1"/>
    <col min="8" max="10" width="9.375" bestFit="1" customWidth="1"/>
  </cols>
  <sheetData>
    <row r="1" spans="1:7" ht="36" customHeight="1">
      <c r="B1" s="892" t="s">
        <v>114</v>
      </c>
      <c r="C1" s="892"/>
      <c r="D1" s="892"/>
      <c r="E1" s="892"/>
      <c r="F1" s="892"/>
      <c r="G1" s="892"/>
    </row>
    <row r="2" spans="1:7" ht="23.25" customHeight="1" thickBot="1">
      <c r="B2" s="1056" t="s">
        <v>109</v>
      </c>
      <c r="C2" s="1056"/>
      <c r="D2" s="1056"/>
      <c r="E2" s="1056"/>
      <c r="F2" s="1056"/>
      <c r="G2" s="1056"/>
    </row>
    <row r="3" spans="1:7" ht="22.5" customHeight="1" thickBot="1">
      <c r="B3" s="37" t="s">
        <v>70</v>
      </c>
      <c r="C3" s="38" t="s">
        <v>95</v>
      </c>
      <c r="D3" s="146" t="s">
        <v>96</v>
      </c>
      <c r="E3" s="438" t="s">
        <v>97</v>
      </c>
      <c r="F3" s="440" t="s">
        <v>98</v>
      </c>
      <c r="G3" s="439" t="s">
        <v>99</v>
      </c>
    </row>
    <row r="4" spans="1:7" s="226" customFormat="1" hidden="1">
      <c r="A4" s="353"/>
      <c r="B4" s="263">
        <v>43831</v>
      </c>
      <c r="C4" s="261" t="s">
        <v>133</v>
      </c>
      <c r="D4" s="264"/>
      <c r="E4" s="261" t="s">
        <v>128</v>
      </c>
      <c r="F4" s="265">
        <v>30000</v>
      </c>
      <c r="G4" s="262" t="s">
        <v>129</v>
      </c>
    </row>
    <row r="5" spans="1:7" s="226" customFormat="1" hidden="1">
      <c r="A5" s="353"/>
      <c r="B5" s="266">
        <v>43832</v>
      </c>
      <c r="C5" s="220" t="s">
        <v>133</v>
      </c>
      <c r="D5" s="148"/>
      <c r="E5" s="220" t="s">
        <v>128</v>
      </c>
      <c r="F5" s="258">
        <v>50000</v>
      </c>
      <c r="G5" s="225" t="s">
        <v>129</v>
      </c>
    </row>
    <row r="6" spans="1:7" s="226" customFormat="1" hidden="1">
      <c r="A6" s="353"/>
      <c r="B6" s="266">
        <v>43840</v>
      </c>
      <c r="C6" s="220" t="s">
        <v>133</v>
      </c>
      <c r="D6" s="148"/>
      <c r="E6" s="220" t="s">
        <v>128</v>
      </c>
      <c r="F6" s="258">
        <v>20000</v>
      </c>
      <c r="G6" s="225" t="s">
        <v>129</v>
      </c>
    </row>
    <row r="7" spans="1:7" s="226" customFormat="1" hidden="1">
      <c r="A7" s="353"/>
      <c r="B7" s="266">
        <v>43844</v>
      </c>
      <c r="C7" s="220" t="s">
        <v>133</v>
      </c>
      <c r="D7" s="148"/>
      <c r="E7" s="220" t="s">
        <v>128</v>
      </c>
      <c r="F7" s="258">
        <v>10000</v>
      </c>
      <c r="G7" s="225" t="s">
        <v>129</v>
      </c>
    </row>
    <row r="8" spans="1:7" s="226" customFormat="1" hidden="1">
      <c r="A8" s="353"/>
      <c r="B8" s="266">
        <v>43850</v>
      </c>
      <c r="C8" s="220" t="s">
        <v>133</v>
      </c>
      <c r="D8" s="148"/>
      <c r="E8" s="220" t="s">
        <v>128</v>
      </c>
      <c r="F8" s="258">
        <v>5000</v>
      </c>
      <c r="G8" s="225" t="s">
        <v>129</v>
      </c>
    </row>
    <row r="9" spans="1:7" s="226" customFormat="1" hidden="1">
      <c r="A9" s="353"/>
      <c r="B9" s="266">
        <v>43856</v>
      </c>
      <c r="C9" s="220" t="s">
        <v>133</v>
      </c>
      <c r="D9" s="148"/>
      <c r="E9" s="220" t="s">
        <v>128</v>
      </c>
      <c r="F9" s="258">
        <v>20000</v>
      </c>
      <c r="G9" s="225" t="s">
        <v>129</v>
      </c>
    </row>
    <row r="10" spans="1:7" s="226" customFormat="1" hidden="1">
      <c r="A10" s="353"/>
      <c r="B10" s="266">
        <v>43858</v>
      </c>
      <c r="C10" s="220" t="s">
        <v>133</v>
      </c>
      <c r="D10" s="148"/>
      <c r="E10" s="220" t="s">
        <v>128</v>
      </c>
      <c r="F10" s="258">
        <v>10000</v>
      </c>
      <c r="G10" s="225" t="s">
        <v>129</v>
      </c>
    </row>
    <row r="11" spans="1:7" s="226" customFormat="1" ht="17.25" hidden="1" thickBot="1">
      <c r="A11" s="353"/>
      <c r="B11" s="267">
        <v>43858</v>
      </c>
      <c r="C11" s="221" t="s">
        <v>127</v>
      </c>
      <c r="D11" s="149"/>
      <c r="E11" s="221" t="s">
        <v>128</v>
      </c>
      <c r="F11" s="268">
        <v>5000</v>
      </c>
      <c r="G11" s="63" t="s">
        <v>129</v>
      </c>
    </row>
    <row r="12" spans="1:7" s="226" customFormat="1" hidden="1">
      <c r="A12" s="353"/>
      <c r="B12" s="276">
        <v>43862</v>
      </c>
      <c r="C12" s="272" t="s">
        <v>173</v>
      </c>
      <c r="D12" s="277"/>
      <c r="E12" s="272" t="s">
        <v>174</v>
      </c>
      <c r="F12" s="278">
        <v>30000</v>
      </c>
      <c r="G12" s="279" t="s">
        <v>175</v>
      </c>
    </row>
    <row r="13" spans="1:7" s="226" customFormat="1" hidden="1">
      <c r="A13" s="353"/>
      <c r="B13" s="276">
        <v>43864</v>
      </c>
      <c r="C13" s="272" t="s">
        <v>173</v>
      </c>
      <c r="D13" s="277"/>
      <c r="E13" s="272" t="s">
        <v>174</v>
      </c>
      <c r="F13" s="278">
        <v>50000</v>
      </c>
      <c r="G13" s="279" t="s">
        <v>175</v>
      </c>
    </row>
    <row r="14" spans="1:7" s="226" customFormat="1" hidden="1">
      <c r="A14" s="353"/>
      <c r="B14" s="276">
        <v>43871</v>
      </c>
      <c r="C14" s="272" t="s">
        <v>173</v>
      </c>
      <c r="D14" s="277"/>
      <c r="E14" s="272" t="s">
        <v>174</v>
      </c>
      <c r="F14" s="278">
        <v>20000</v>
      </c>
      <c r="G14" s="279" t="s">
        <v>175</v>
      </c>
    </row>
    <row r="15" spans="1:7" s="226" customFormat="1" hidden="1">
      <c r="A15" s="353"/>
      <c r="B15" s="276">
        <v>43880</v>
      </c>
      <c r="C15" s="272" t="s">
        <v>173</v>
      </c>
      <c r="D15" s="277"/>
      <c r="E15" s="272" t="s">
        <v>174</v>
      </c>
      <c r="F15" s="278">
        <v>5000</v>
      </c>
      <c r="G15" s="279" t="s">
        <v>175</v>
      </c>
    </row>
    <row r="16" spans="1:7" s="226" customFormat="1" hidden="1">
      <c r="A16" s="353"/>
      <c r="B16" s="276">
        <v>43881</v>
      </c>
      <c r="C16" s="272" t="s">
        <v>173</v>
      </c>
      <c r="D16" s="277"/>
      <c r="E16" s="272" t="s">
        <v>174</v>
      </c>
      <c r="F16" s="278">
        <v>20000</v>
      </c>
      <c r="G16" s="279" t="s">
        <v>175</v>
      </c>
    </row>
    <row r="17" spans="1:7" s="226" customFormat="1" hidden="1">
      <c r="A17" s="353"/>
      <c r="B17" s="276">
        <v>43885</v>
      </c>
      <c r="C17" s="272" t="s">
        <v>173</v>
      </c>
      <c r="D17" s="277"/>
      <c r="E17" s="272" t="s">
        <v>174</v>
      </c>
      <c r="F17" s="278">
        <v>30000</v>
      </c>
      <c r="G17" s="279" t="s">
        <v>175</v>
      </c>
    </row>
    <row r="18" spans="1:7" s="226" customFormat="1" hidden="1">
      <c r="A18" s="353"/>
      <c r="B18" s="276">
        <v>43886</v>
      </c>
      <c r="C18" s="272" t="s">
        <v>173</v>
      </c>
      <c r="D18" s="277"/>
      <c r="E18" s="272" t="s">
        <v>174</v>
      </c>
      <c r="F18" s="278">
        <v>10000</v>
      </c>
      <c r="G18" s="279" t="s">
        <v>175</v>
      </c>
    </row>
    <row r="19" spans="1:7" s="226" customFormat="1" ht="17.25" hidden="1" thickBot="1">
      <c r="A19" s="353"/>
      <c r="B19" s="267">
        <v>43888</v>
      </c>
      <c r="C19" s="221" t="s">
        <v>127</v>
      </c>
      <c r="D19" s="149"/>
      <c r="E19" s="221" t="s">
        <v>128</v>
      </c>
      <c r="F19" s="268">
        <v>5000</v>
      </c>
      <c r="G19" s="63" t="s">
        <v>175</v>
      </c>
    </row>
    <row r="20" spans="1:7" hidden="1">
      <c r="B20" s="328">
        <v>43891</v>
      </c>
      <c r="C20" s="261" t="s">
        <v>127</v>
      </c>
      <c r="D20" s="264"/>
      <c r="E20" s="261" t="s">
        <v>128</v>
      </c>
      <c r="F20" s="325">
        <v>30000</v>
      </c>
      <c r="G20" s="262" t="s">
        <v>129</v>
      </c>
    </row>
    <row r="21" spans="1:7" hidden="1">
      <c r="B21" s="216">
        <v>43892</v>
      </c>
      <c r="C21" s="220" t="s">
        <v>127</v>
      </c>
      <c r="D21" s="148"/>
      <c r="E21" s="220" t="s">
        <v>128</v>
      </c>
      <c r="F21" s="222">
        <v>50000</v>
      </c>
      <c r="G21" s="225" t="s">
        <v>129</v>
      </c>
    </row>
    <row r="22" spans="1:7" hidden="1">
      <c r="B22" s="216">
        <v>43894</v>
      </c>
      <c r="C22" s="220" t="s">
        <v>127</v>
      </c>
      <c r="D22" s="148"/>
      <c r="E22" s="220" t="s">
        <v>128</v>
      </c>
      <c r="F22" s="222">
        <v>20000</v>
      </c>
      <c r="G22" s="225" t="s">
        <v>129</v>
      </c>
    </row>
    <row r="23" spans="1:7" hidden="1">
      <c r="B23" s="216">
        <v>43900</v>
      </c>
      <c r="C23" s="220" t="s">
        <v>127</v>
      </c>
      <c r="D23" s="148"/>
      <c r="E23" s="220" t="s">
        <v>128</v>
      </c>
      <c r="F23" s="222">
        <v>20000</v>
      </c>
      <c r="G23" s="225" t="s">
        <v>129</v>
      </c>
    </row>
    <row r="24" spans="1:7" hidden="1">
      <c r="B24" s="216">
        <v>43910</v>
      </c>
      <c r="C24" s="220" t="s">
        <v>127</v>
      </c>
      <c r="D24" s="148"/>
      <c r="E24" s="220" t="s">
        <v>128</v>
      </c>
      <c r="F24" s="222">
        <v>20000</v>
      </c>
      <c r="G24" s="225" t="s">
        <v>129</v>
      </c>
    </row>
    <row r="25" spans="1:7" hidden="1">
      <c r="B25" s="216">
        <v>43915</v>
      </c>
      <c r="C25" s="220" t="s">
        <v>127</v>
      </c>
      <c r="D25" s="148"/>
      <c r="E25" s="220" t="s">
        <v>128</v>
      </c>
      <c r="F25" s="222">
        <v>10000</v>
      </c>
      <c r="G25" s="225" t="s">
        <v>129</v>
      </c>
    </row>
    <row r="26" spans="1:7" ht="17.25" hidden="1" thickBot="1">
      <c r="B26" s="27">
        <v>43917</v>
      </c>
      <c r="C26" s="221" t="s">
        <v>127</v>
      </c>
      <c r="D26" s="149"/>
      <c r="E26" s="221" t="s">
        <v>128</v>
      </c>
      <c r="F26" s="120">
        <v>5000</v>
      </c>
      <c r="G26" s="63" t="s">
        <v>129</v>
      </c>
    </row>
    <row r="27" spans="1:7" hidden="1">
      <c r="B27" s="328">
        <v>43922</v>
      </c>
      <c r="C27" s="261" t="s">
        <v>127</v>
      </c>
      <c r="D27" s="264"/>
      <c r="E27" s="261" t="s">
        <v>128</v>
      </c>
      <c r="F27" s="325">
        <v>30000</v>
      </c>
      <c r="G27" s="262" t="s">
        <v>129</v>
      </c>
    </row>
    <row r="28" spans="1:7" hidden="1">
      <c r="B28" s="216">
        <v>43922</v>
      </c>
      <c r="C28" s="220" t="s">
        <v>127</v>
      </c>
      <c r="D28" s="148"/>
      <c r="E28" s="220" t="s">
        <v>128</v>
      </c>
      <c r="F28" s="222">
        <v>50000</v>
      </c>
      <c r="G28" s="225" t="s">
        <v>129</v>
      </c>
    </row>
    <row r="29" spans="1:7" hidden="1">
      <c r="B29" s="216">
        <v>43922</v>
      </c>
      <c r="C29" s="220" t="s">
        <v>127</v>
      </c>
      <c r="D29" s="148"/>
      <c r="E29" s="220" t="s">
        <v>128</v>
      </c>
      <c r="F29" s="222">
        <v>30000</v>
      </c>
      <c r="G29" s="225" t="s">
        <v>129</v>
      </c>
    </row>
    <row r="30" spans="1:7" hidden="1">
      <c r="B30" s="216">
        <v>43931</v>
      </c>
      <c r="C30" s="220" t="s">
        <v>127</v>
      </c>
      <c r="D30" s="148"/>
      <c r="E30" s="220" t="s">
        <v>128</v>
      </c>
      <c r="F30" s="222">
        <v>20000</v>
      </c>
      <c r="G30" s="225" t="s">
        <v>129</v>
      </c>
    </row>
    <row r="31" spans="1:7" hidden="1">
      <c r="B31" s="216">
        <v>43948</v>
      </c>
      <c r="C31" s="220" t="s">
        <v>127</v>
      </c>
      <c r="D31" s="148"/>
      <c r="E31" s="220" t="s">
        <v>128</v>
      </c>
      <c r="F31" s="222">
        <v>10000</v>
      </c>
      <c r="G31" s="225" t="s">
        <v>129</v>
      </c>
    </row>
    <row r="32" spans="1:7" ht="17.25" hidden="1" thickBot="1">
      <c r="B32" s="27">
        <v>43948</v>
      </c>
      <c r="C32" s="221" t="s">
        <v>127</v>
      </c>
      <c r="D32" s="149"/>
      <c r="E32" s="221" t="s">
        <v>128</v>
      </c>
      <c r="F32" s="120">
        <v>5000</v>
      </c>
      <c r="G32" s="63" t="s">
        <v>129</v>
      </c>
    </row>
    <row r="33" spans="2:7" hidden="1">
      <c r="B33" s="328">
        <v>43952</v>
      </c>
      <c r="C33" s="347" t="s">
        <v>191</v>
      </c>
      <c r="D33" s="264"/>
      <c r="E33" s="367" t="s">
        <v>192</v>
      </c>
      <c r="F33" s="325">
        <v>30000</v>
      </c>
      <c r="G33" s="368" t="s">
        <v>193</v>
      </c>
    </row>
    <row r="34" spans="2:7" hidden="1">
      <c r="B34" s="216">
        <v>43955</v>
      </c>
      <c r="C34" s="366" t="s">
        <v>191</v>
      </c>
      <c r="D34" s="148"/>
      <c r="E34" s="152" t="s">
        <v>192</v>
      </c>
      <c r="F34" s="222">
        <v>50000</v>
      </c>
      <c r="G34" s="369" t="s">
        <v>193</v>
      </c>
    </row>
    <row r="35" spans="2:7" hidden="1">
      <c r="B35" s="216">
        <v>43962</v>
      </c>
      <c r="C35" s="366" t="s">
        <v>191</v>
      </c>
      <c r="D35" s="148"/>
      <c r="E35" s="152" t="s">
        <v>192</v>
      </c>
      <c r="F35" s="222">
        <v>20000</v>
      </c>
      <c r="G35" s="369" t="s">
        <v>193</v>
      </c>
    </row>
    <row r="36" spans="2:7" hidden="1">
      <c r="B36" s="216">
        <v>43976</v>
      </c>
      <c r="C36" s="366" t="s">
        <v>191</v>
      </c>
      <c r="D36" s="148"/>
      <c r="E36" s="152" t="s">
        <v>192</v>
      </c>
      <c r="F36" s="222">
        <v>10000</v>
      </c>
      <c r="G36" s="369" t="s">
        <v>193</v>
      </c>
    </row>
    <row r="37" spans="2:7" ht="17.25" hidden="1" thickBot="1">
      <c r="B37" s="27">
        <v>43978</v>
      </c>
      <c r="C37" s="370" t="s">
        <v>191</v>
      </c>
      <c r="D37" s="149"/>
      <c r="E37" s="371" t="s">
        <v>192</v>
      </c>
      <c r="F37" s="120">
        <v>5000</v>
      </c>
      <c r="G37" s="372" t="s">
        <v>193</v>
      </c>
    </row>
    <row r="38" spans="2:7" hidden="1">
      <c r="B38" s="216">
        <v>43983</v>
      </c>
      <c r="C38" s="366" t="s">
        <v>127</v>
      </c>
      <c r="D38" s="148"/>
      <c r="E38" s="152" t="s">
        <v>128</v>
      </c>
      <c r="F38" s="222">
        <v>30000</v>
      </c>
      <c r="G38" s="369" t="s">
        <v>129</v>
      </c>
    </row>
    <row r="39" spans="2:7" hidden="1">
      <c r="B39" s="330">
        <v>43983</v>
      </c>
      <c r="C39" s="366" t="s">
        <v>127</v>
      </c>
      <c r="D39" s="148"/>
      <c r="E39" s="152" t="s">
        <v>128</v>
      </c>
      <c r="F39" s="223">
        <v>50000</v>
      </c>
      <c r="G39" s="369" t="s">
        <v>129</v>
      </c>
    </row>
    <row r="40" spans="2:7" hidden="1">
      <c r="B40" s="330">
        <v>43992</v>
      </c>
      <c r="C40" s="366" t="s">
        <v>127</v>
      </c>
      <c r="D40" s="148"/>
      <c r="E40" s="152" t="s">
        <v>128</v>
      </c>
      <c r="F40" s="223">
        <v>20000</v>
      </c>
      <c r="G40" s="369" t="s">
        <v>129</v>
      </c>
    </row>
    <row r="41" spans="2:7" hidden="1">
      <c r="B41" s="330">
        <v>44007</v>
      </c>
      <c r="C41" s="366" t="s">
        <v>127</v>
      </c>
      <c r="D41" s="148"/>
      <c r="E41" s="152" t="s">
        <v>128</v>
      </c>
      <c r="F41" s="223">
        <v>10000</v>
      </c>
      <c r="G41" s="369" t="s">
        <v>129</v>
      </c>
    </row>
    <row r="42" spans="2:7" hidden="1">
      <c r="B42" s="330">
        <v>44010</v>
      </c>
      <c r="C42" s="366" t="s">
        <v>127</v>
      </c>
      <c r="D42" s="148"/>
      <c r="E42" s="152" t="s">
        <v>128</v>
      </c>
      <c r="F42" s="223">
        <v>424</v>
      </c>
      <c r="G42" s="369" t="s">
        <v>129</v>
      </c>
    </row>
    <row r="43" spans="2:7" ht="17.25" hidden="1" thickBot="1">
      <c r="B43" s="396">
        <v>44011</v>
      </c>
      <c r="C43" s="370" t="s">
        <v>127</v>
      </c>
      <c r="D43" s="149"/>
      <c r="E43" s="371" t="s">
        <v>128</v>
      </c>
      <c r="F43" s="120">
        <v>5000</v>
      </c>
      <c r="G43" s="372" t="s">
        <v>129</v>
      </c>
    </row>
    <row r="44" spans="2:7" hidden="1">
      <c r="B44" s="53">
        <v>44013</v>
      </c>
      <c r="C44" s="395" t="s">
        <v>127</v>
      </c>
      <c r="E44" s="214" t="s">
        <v>128</v>
      </c>
      <c r="F44" s="223">
        <v>30000</v>
      </c>
      <c r="G44" s="369" t="s">
        <v>129</v>
      </c>
    </row>
    <row r="45" spans="2:7" hidden="1">
      <c r="B45" s="53">
        <v>44013</v>
      </c>
      <c r="C45" s="366" t="s">
        <v>127</v>
      </c>
      <c r="D45" s="148"/>
      <c r="E45" s="152" t="s">
        <v>128</v>
      </c>
      <c r="F45" s="222">
        <v>50000</v>
      </c>
      <c r="G45" s="369" t="s">
        <v>129</v>
      </c>
    </row>
    <row r="46" spans="2:7" hidden="1">
      <c r="B46" s="53">
        <v>44022</v>
      </c>
      <c r="C46" s="366" t="s">
        <v>127</v>
      </c>
      <c r="D46" s="148"/>
      <c r="E46" s="152" t="s">
        <v>128</v>
      </c>
      <c r="F46" s="222">
        <v>20000</v>
      </c>
      <c r="G46" s="369" t="s">
        <v>129</v>
      </c>
    </row>
    <row r="47" spans="2:7" hidden="1">
      <c r="B47" s="53">
        <v>44027</v>
      </c>
      <c r="C47" s="366" t="s">
        <v>127</v>
      </c>
      <c r="D47" s="148"/>
      <c r="E47" s="152" t="s">
        <v>128</v>
      </c>
      <c r="F47" s="222">
        <v>20000</v>
      </c>
      <c r="G47" s="369" t="s">
        <v>129</v>
      </c>
    </row>
    <row r="48" spans="2:7" hidden="1">
      <c r="B48" s="53">
        <v>44039</v>
      </c>
      <c r="C48" s="366" t="s">
        <v>127</v>
      </c>
      <c r="D48" s="148"/>
      <c r="E48" s="152" t="s">
        <v>128</v>
      </c>
      <c r="F48" s="222">
        <v>10000</v>
      </c>
      <c r="G48" s="369" t="s">
        <v>129</v>
      </c>
    </row>
    <row r="49" spans="2:7" ht="17.25" hidden="1" thickBot="1">
      <c r="B49" s="27">
        <v>44039</v>
      </c>
      <c r="C49" s="370" t="s">
        <v>127</v>
      </c>
      <c r="D49" s="149"/>
      <c r="E49" s="371" t="s">
        <v>128</v>
      </c>
      <c r="F49" s="120">
        <v>5000</v>
      </c>
      <c r="G49" s="372" t="s">
        <v>129</v>
      </c>
    </row>
    <row r="50" spans="2:7" hidden="1">
      <c r="B50" s="53">
        <v>44044</v>
      </c>
      <c r="C50" s="366" t="s">
        <v>127</v>
      </c>
      <c r="E50" s="214" t="s">
        <v>128</v>
      </c>
      <c r="F50" s="223">
        <v>30000</v>
      </c>
      <c r="G50" s="369" t="s">
        <v>129</v>
      </c>
    </row>
    <row r="51" spans="2:7" hidden="1">
      <c r="B51" s="216">
        <v>44046</v>
      </c>
      <c r="C51" s="366" t="s">
        <v>127</v>
      </c>
      <c r="D51" s="148"/>
      <c r="E51" s="152" t="s">
        <v>128</v>
      </c>
      <c r="F51" s="222">
        <v>50000</v>
      </c>
      <c r="G51" s="369" t="s">
        <v>129</v>
      </c>
    </row>
    <row r="52" spans="2:7" hidden="1">
      <c r="B52" s="216">
        <v>44053</v>
      </c>
      <c r="C52" s="366" t="s">
        <v>127</v>
      </c>
      <c r="D52" s="148"/>
      <c r="E52" s="152" t="s">
        <v>128</v>
      </c>
      <c r="F52" s="222">
        <v>20000</v>
      </c>
      <c r="G52" s="369" t="s">
        <v>129</v>
      </c>
    </row>
    <row r="53" spans="2:7" hidden="1">
      <c r="B53" s="216">
        <v>44068</v>
      </c>
      <c r="C53" s="366" t="s">
        <v>127</v>
      </c>
      <c r="D53" s="148"/>
      <c r="E53" s="152" t="s">
        <v>128</v>
      </c>
      <c r="F53" s="222">
        <v>10000</v>
      </c>
      <c r="G53" s="369" t="s">
        <v>129</v>
      </c>
    </row>
    <row r="54" spans="2:7" ht="17.25" hidden="1" thickBot="1">
      <c r="B54" s="27">
        <v>44070</v>
      </c>
      <c r="C54" s="370" t="s">
        <v>127</v>
      </c>
      <c r="D54" s="149"/>
      <c r="E54" s="371" t="s">
        <v>128</v>
      </c>
      <c r="F54" s="120">
        <v>5000</v>
      </c>
      <c r="G54" s="372" t="s">
        <v>129</v>
      </c>
    </row>
    <row r="55" spans="2:7" hidden="1">
      <c r="B55" s="53">
        <v>44075</v>
      </c>
      <c r="C55" s="366" t="s">
        <v>127</v>
      </c>
      <c r="E55" s="214" t="s">
        <v>128</v>
      </c>
      <c r="F55" s="223">
        <v>30000</v>
      </c>
      <c r="G55" s="369" t="s">
        <v>129</v>
      </c>
    </row>
    <row r="56" spans="2:7" hidden="1">
      <c r="B56" s="216">
        <v>44075</v>
      </c>
      <c r="C56" s="366" t="s">
        <v>127</v>
      </c>
      <c r="D56" s="148"/>
      <c r="E56" s="152" t="s">
        <v>128</v>
      </c>
      <c r="F56" s="222">
        <v>50000</v>
      </c>
      <c r="G56" s="369" t="s">
        <v>129</v>
      </c>
    </row>
    <row r="57" spans="2:7" hidden="1">
      <c r="B57" s="216">
        <v>44084</v>
      </c>
      <c r="C57" s="366" t="s">
        <v>127</v>
      </c>
      <c r="D57" s="148"/>
      <c r="E57" s="152" t="s">
        <v>128</v>
      </c>
      <c r="F57" s="222">
        <v>20000</v>
      </c>
      <c r="G57" s="369" t="s">
        <v>129</v>
      </c>
    </row>
    <row r="58" spans="2:7" hidden="1">
      <c r="B58" s="216">
        <v>44099</v>
      </c>
      <c r="C58" s="366" t="s">
        <v>127</v>
      </c>
      <c r="D58" s="148"/>
      <c r="E58" s="152" t="s">
        <v>128</v>
      </c>
      <c r="F58" s="222">
        <v>10000</v>
      </c>
      <c r="G58" s="369" t="s">
        <v>129</v>
      </c>
    </row>
    <row r="59" spans="2:7" ht="17.25" hidden="1" thickBot="1">
      <c r="B59" s="27">
        <v>44102</v>
      </c>
      <c r="C59" s="370" t="s">
        <v>127</v>
      </c>
      <c r="D59" s="149"/>
      <c r="E59" s="371" t="s">
        <v>128</v>
      </c>
      <c r="F59" s="120">
        <v>5000</v>
      </c>
      <c r="G59" s="372" t="s">
        <v>129</v>
      </c>
    </row>
    <row r="60" spans="2:7" s="353" customFormat="1" hidden="1">
      <c r="B60" s="53">
        <v>44105</v>
      </c>
      <c r="C60" s="366" t="s">
        <v>127</v>
      </c>
      <c r="D60" s="36"/>
      <c r="E60" s="214" t="s">
        <v>128</v>
      </c>
      <c r="F60" s="223">
        <v>30000</v>
      </c>
      <c r="G60" s="369" t="s">
        <v>129</v>
      </c>
    </row>
    <row r="61" spans="2:7" s="353" customFormat="1" hidden="1">
      <c r="B61" s="53">
        <v>44109</v>
      </c>
      <c r="C61" s="366" t="s">
        <v>127</v>
      </c>
      <c r="D61" s="148"/>
      <c r="E61" s="152" t="s">
        <v>128</v>
      </c>
      <c r="F61" s="222">
        <v>50000</v>
      </c>
      <c r="G61" s="369" t="s">
        <v>129</v>
      </c>
    </row>
    <row r="62" spans="2:7" s="353" customFormat="1" hidden="1">
      <c r="B62" s="53">
        <v>44116</v>
      </c>
      <c r="C62" s="366" t="s">
        <v>127</v>
      </c>
      <c r="D62" s="148"/>
      <c r="E62" s="152" t="s">
        <v>128</v>
      </c>
      <c r="F62" s="222">
        <v>20000</v>
      </c>
      <c r="G62" s="369" t="s">
        <v>129</v>
      </c>
    </row>
    <row r="63" spans="2:7" s="353" customFormat="1" hidden="1">
      <c r="B63" s="53">
        <v>44119</v>
      </c>
      <c r="C63" s="366" t="s">
        <v>127</v>
      </c>
      <c r="D63" s="148"/>
      <c r="E63" s="152" t="s">
        <v>128</v>
      </c>
      <c r="F63" s="222">
        <v>30000</v>
      </c>
      <c r="G63" s="369" t="s">
        <v>129</v>
      </c>
    </row>
    <row r="64" spans="2:7" hidden="1">
      <c r="B64" s="53">
        <v>44130</v>
      </c>
      <c r="C64" s="366" t="s">
        <v>127</v>
      </c>
      <c r="D64" s="148"/>
      <c r="E64" s="152" t="s">
        <v>128</v>
      </c>
      <c r="F64" s="222">
        <v>10000</v>
      </c>
      <c r="G64" s="369" t="s">
        <v>129</v>
      </c>
    </row>
    <row r="65" spans="2:7" ht="17.25" hidden="1" thickBot="1">
      <c r="B65" s="27">
        <v>44131</v>
      </c>
      <c r="C65" s="370" t="s">
        <v>127</v>
      </c>
      <c r="D65" s="149"/>
      <c r="E65" s="371" t="s">
        <v>128</v>
      </c>
      <c r="F65" s="120">
        <v>5000</v>
      </c>
      <c r="G65" s="372" t="s">
        <v>129</v>
      </c>
    </row>
    <row r="66" spans="2:7" hidden="1">
      <c r="B66" s="328">
        <v>44136</v>
      </c>
      <c r="C66" s="426" t="s">
        <v>127</v>
      </c>
      <c r="D66" s="264"/>
      <c r="E66" s="367" t="s">
        <v>128</v>
      </c>
      <c r="F66" s="248">
        <v>30000</v>
      </c>
      <c r="G66" s="368" t="s">
        <v>129</v>
      </c>
    </row>
    <row r="67" spans="2:7" hidden="1">
      <c r="B67" s="216">
        <v>44137</v>
      </c>
      <c r="C67" s="366" t="s">
        <v>127</v>
      </c>
      <c r="D67" s="148"/>
      <c r="E67" s="152" t="s">
        <v>128</v>
      </c>
      <c r="F67" s="223">
        <v>50000</v>
      </c>
      <c r="G67" s="369" t="s">
        <v>129</v>
      </c>
    </row>
    <row r="68" spans="2:7" hidden="1">
      <c r="B68" s="216">
        <v>44145</v>
      </c>
      <c r="C68" s="366" t="s">
        <v>127</v>
      </c>
      <c r="D68" s="148"/>
      <c r="E68" s="152" t="s">
        <v>128</v>
      </c>
      <c r="F68" s="222">
        <v>20000</v>
      </c>
      <c r="G68" s="369" t="s">
        <v>129</v>
      </c>
    </row>
    <row r="69" spans="2:7" hidden="1">
      <c r="B69" s="216">
        <v>44145</v>
      </c>
      <c r="C69" s="366" t="s">
        <v>127</v>
      </c>
      <c r="D69" s="148"/>
      <c r="E69" s="152" t="s">
        <v>128</v>
      </c>
      <c r="F69" s="222">
        <v>30000</v>
      </c>
      <c r="G69" s="369" t="s">
        <v>129</v>
      </c>
    </row>
    <row r="70" spans="2:7" hidden="1">
      <c r="B70" s="216">
        <v>44148</v>
      </c>
      <c r="C70" s="366" t="s">
        <v>127</v>
      </c>
      <c r="D70" s="148"/>
      <c r="E70" s="152" t="s">
        <v>128</v>
      </c>
      <c r="F70" s="222">
        <v>20000</v>
      </c>
      <c r="G70" s="369" t="s">
        <v>129</v>
      </c>
    </row>
    <row r="71" spans="2:7" hidden="1">
      <c r="B71" s="216">
        <v>44160</v>
      </c>
      <c r="C71" s="366" t="s">
        <v>127</v>
      </c>
      <c r="D71" s="148"/>
      <c r="E71" s="152" t="s">
        <v>128</v>
      </c>
      <c r="F71" s="222">
        <v>10000</v>
      </c>
      <c r="G71" s="369" t="s">
        <v>129</v>
      </c>
    </row>
    <row r="72" spans="2:7" hidden="1">
      <c r="B72" s="216">
        <v>44162</v>
      </c>
      <c r="C72" s="366" t="s">
        <v>127</v>
      </c>
      <c r="D72" s="148"/>
      <c r="E72" s="152" t="s">
        <v>128</v>
      </c>
      <c r="F72" s="222">
        <v>5000</v>
      </c>
      <c r="G72" s="369" t="s">
        <v>129</v>
      </c>
    </row>
    <row r="73" spans="2:7" ht="17.25" hidden="1" thickBot="1">
      <c r="B73" s="27">
        <v>44164</v>
      </c>
      <c r="C73" s="370" t="s">
        <v>127</v>
      </c>
      <c r="D73" s="149"/>
      <c r="E73" s="371" t="s">
        <v>128</v>
      </c>
      <c r="F73" s="120">
        <v>30000</v>
      </c>
      <c r="G73" s="372" t="s">
        <v>129</v>
      </c>
    </row>
    <row r="74" spans="2:7" hidden="1">
      <c r="B74" s="328">
        <v>44166</v>
      </c>
      <c r="C74" s="436" t="s">
        <v>127</v>
      </c>
      <c r="D74" s="319"/>
      <c r="E74" s="437" t="s">
        <v>128</v>
      </c>
      <c r="F74" s="441">
        <v>30000</v>
      </c>
      <c r="G74" s="368" t="s">
        <v>129</v>
      </c>
    </row>
    <row r="75" spans="2:7" hidden="1">
      <c r="B75" s="216">
        <v>44175</v>
      </c>
      <c r="C75" s="366" t="s">
        <v>127</v>
      </c>
      <c r="D75" s="148"/>
      <c r="E75" s="152" t="s">
        <v>128</v>
      </c>
      <c r="F75" s="223">
        <v>20000</v>
      </c>
      <c r="G75" s="369" t="s">
        <v>129</v>
      </c>
    </row>
    <row r="76" spans="2:7" hidden="1">
      <c r="B76" s="216">
        <v>44192</v>
      </c>
      <c r="C76" s="366" t="s">
        <v>127</v>
      </c>
      <c r="D76" s="148"/>
      <c r="E76" s="152" t="s">
        <v>128</v>
      </c>
      <c r="F76" s="223">
        <v>282</v>
      </c>
      <c r="G76" s="369" t="s">
        <v>129</v>
      </c>
    </row>
    <row r="77" spans="2:7" hidden="1">
      <c r="B77" s="216">
        <v>44193</v>
      </c>
      <c r="C77" s="366" t="s">
        <v>127</v>
      </c>
      <c r="D77" s="148"/>
      <c r="E77" s="152" t="s">
        <v>128</v>
      </c>
      <c r="F77" s="223">
        <v>10000</v>
      </c>
      <c r="G77" s="369" t="s">
        <v>129</v>
      </c>
    </row>
    <row r="78" spans="2:7" ht="17.25" hidden="1" thickBot="1">
      <c r="B78" s="27">
        <v>44193</v>
      </c>
      <c r="C78" s="370" t="s">
        <v>127</v>
      </c>
      <c r="D78" s="149"/>
      <c r="E78" s="371" t="s">
        <v>128</v>
      </c>
      <c r="F78" s="120">
        <v>5000</v>
      </c>
      <c r="G78" s="372" t="s">
        <v>129</v>
      </c>
    </row>
    <row r="79" spans="2:7" hidden="1">
      <c r="B79" s="328">
        <v>44197</v>
      </c>
      <c r="C79" s="426" t="s">
        <v>127</v>
      </c>
      <c r="D79" s="264"/>
      <c r="E79" s="367" t="s">
        <v>128</v>
      </c>
      <c r="F79" s="265">
        <v>30000</v>
      </c>
      <c r="G79" s="368" t="s">
        <v>129</v>
      </c>
    </row>
    <row r="80" spans="2:7" hidden="1">
      <c r="B80" s="216">
        <v>44207</v>
      </c>
      <c r="C80" s="366" t="s">
        <v>127</v>
      </c>
      <c r="D80" s="148"/>
      <c r="E80" s="152" t="s">
        <v>128</v>
      </c>
      <c r="F80" s="258">
        <v>20000</v>
      </c>
      <c r="G80" s="369" t="s">
        <v>129</v>
      </c>
    </row>
    <row r="81" spans="2:7" hidden="1">
      <c r="B81" s="216">
        <v>44221</v>
      </c>
      <c r="C81" s="366" t="s">
        <v>127</v>
      </c>
      <c r="D81" s="148"/>
      <c r="E81" s="152" t="s">
        <v>128</v>
      </c>
      <c r="F81" s="258">
        <v>10000</v>
      </c>
      <c r="G81" s="369" t="s">
        <v>129</v>
      </c>
    </row>
    <row r="82" spans="2:7" ht="17.25" hidden="1" thickBot="1">
      <c r="B82" s="27">
        <v>44223</v>
      </c>
      <c r="C82" s="370" t="s">
        <v>127</v>
      </c>
      <c r="D82" s="149"/>
      <c r="E82" s="371" t="s">
        <v>128</v>
      </c>
      <c r="F82" s="268">
        <v>50000</v>
      </c>
      <c r="G82" s="372" t="s">
        <v>129</v>
      </c>
    </row>
    <row r="83" spans="2:7" hidden="1">
      <c r="B83" s="328">
        <v>44237</v>
      </c>
      <c r="C83" s="426" t="s">
        <v>127</v>
      </c>
      <c r="D83" s="264"/>
      <c r="E83" s="367" t="s">
        <v>128</v>
      </c>
      <c r="F83" s="465">
        <v>20000</v>
      </c>
      <c r="G83" s="368" t="s">
        <v>129</v>
      </c>
    </row>
    <row r="84" spans="2:7" hidden="1">
      <c r="B84" s="216">
        <v>44252</v>
      </c>
      <c r="C84" s="366" t="s">
        <v>127</v>
      </c>
      <c r="D84" s="148"/>
      <c r="E84" s="152" t="s">
        <v>128</v>
      </c>
      <c r="F84" s="218">
        <v>10000</v>
      </c>
      <c r="G84" s="369" t="s">
        <v>129</v>
      </c>
    </row>
    <row r="85" spans="2:7" ht="17.25" hidden="1" thickBot="1">
      <c r="B85" s="53">
        <v>44253</v>
      </c>
      <c r="C85" s="395" t="s">
        <v>127</v>
      </c>
      <c r="D85" s="277"/>
      <c r="E85" s="214" t="s">
        <v>128</v>
      </c>
      <c r="F85" s="479">
        <v>30000</v>
      </c>
      <c r="G85" s="480" t="s">
        <v>129</v>
      </c>
    </row>
    <row r="86" spans="2:7" hidden="1">
      <c r="B86" s="328">
        <v>44257</v>
      </c>
      <c r="C86" s="426" t="s">
        <v>127</v>
      </c>
      <c r="D86" s="264"/>
      <c r="E86" s="367" t="s">
        <v>128</v>
      </c>
      <c r="F86" s="465">
        <v>5000</v>
      </c>
      <c r="G86" s="368" t="s">
        <v>129</v>
      </c>
    </row>
    <row r="87" spans="2:7" hidden="1">
      <c r="B87" s="216">
        <v>44265</v>
      </c>
      <c r="C87" s="366" t="s">
        <v>127</v>
      </c>
      <c r="D87" s="148"/>
      <c r="E87" s="152" t="s">
        <v>128</v>
      </c>
      <c r="F87" s="218">
        <v>20000</v>
      </c>
      <c r="G87" s="369" t="s">
        <v>129</v>
      </c>
    </row>
    <row r="88" spans="2:7" hidden="1">
      <c r="B88" s="216">
        <v>44280</v>
      </c>
      <c r="C88" s="366" t="s">
        <v>127</v>
      </c>
      <c r="D88" s="148"/>
      <c r="E88" s="152" t="s">
        <v>128</v>
      </c>
      <c r="F88" s="218">
        <v>10000</v>
      </c>
      <c r="G88" s="369" t="s">
        <v>129</v>
      </c>
    </row>
    <row r="89" spans="2:7" ht="17.25" hidden="1" thickBot="1">
      <c r="B89" s="27">
        <v>44284</v>
      </c>
      <c r="C89" s="370" t="s">
        <v>127</v>
      </c>
      <c r="D89" s="149"/>
      <c r="E89" s="371" t="s">
        <v>128</v>
      </c>
      <c r="F89" s="236">
        <v>5000</v>
      </c>
      <c r="G89" s="372" t="s">
        <v>129</v>
      </c>
    </row>
    <row r="90" spans="2:7" hidden="1">
      <c r="B90" s="328">
        <v>44298</v>
      </c>
      <c r="C90" s="426" t="s">
        <v>127</v>
      </c>
      <c r="D90" s="264"/>
      <c r="E90" s="367" t="s">
        <v>128</v>
      </c>
      <c r="F90" s="465">
        <v>20000</v>
      </c>
      <c r="G90" s="368" t="s">
        <v>129</v>
      </c>
    </row>
    <row r="91" spans="2:7" hidden="1">
      <c r="B91" s="216">
        <v>44312</v>
      </c>
      <c r="C91" s="366" t="s">
        <v>127</v>
      </c>
      <c r="D91" s="148"/>
      <c r="E91" s="152" t="s">
        <v>128</v>
      </c>
      <c r="F91" s="218">
        <v>10000</v>
      </c>
      <c r="G91" s="369" t="s">
        <v>129</v>
      </c>
    </row>
    <row r="92" spans="2:7" ht="17.25" hidden="1" thickBot="1">
      <c r="B92" s="53">
        <v>44313</v>
      </c>
      <c r="C92" s="395" t="s">
        <v>127</v>
      </c>
      <c r="D92" s="277"/>
      <c r="E92" s="214" t="s">
        <v>128</v>
      </c>
      <c r="F92" s="479">
        <v>5000</v>
      </c>
      <c r="G92" s="480" t="s">
        <v>129</v>
      </c>
    </row>
    <row r="93" spans="2:7" hidden="1">
      <c r="B93" s="328">
        <v>44326</v>
      </c>
      <c r="C93" s="426" t="s">
        <v>127</v>
      </c>
      <c r="D93" s="264"/>
      <c r="E93" s="367" t="s">
        <v>128</v>
      </c>
      <c r="F93" s="465">
        <v>20000</v>
      </c>
      <c r="G93" s="368" t="s">
        <v>129</v>
      </c>
    </row>
    <row r="94" spans="2:7" hidden="1">
      <c r="B94" s="216">
        <v>44341</v>
      </c>
      <c r="C94" s="366" t="s">
        <v>127</v>
      </c>
      <c r="D94" s="148"/>
      <c r="E94" s="152" t="s">
        <v>128</v>
      </c>
      <c r="F94" s="218">
        <v>10000</v>
      </c>
      <c r="G94" s="369" t="s">
        <v>129</v>
      </c>
    </row>
    <row r="95" spans="2:7" ht="17.25" hidden="1" thickBot="1">
      <c r="B95" s="27">
        <v>44343</v>
      </c>
      <c r="C95" s="370" t="s">
        <v>127</v>
      </c>
      <c r="D95" s="149"/>
      <c r="E95" s="371" t="s">
        <v>128</v>
      </c>
      <c r="F95" s="236">
        <v>5000</v>
      </c>
      <c r="G95" s="372" t="s">
        <v>129</v>
      </c>
    </row>
    <row r="96" spans="2:7" hidden="1">
      <c r="B96" s="328">
        <v>44357</v>
      </c>
      <c r="C96" s="426" t="s">
        <v>127</v>
      </c>
      <c r="D96" s="264"/>
      <c r="E96" s="367" t="s">
        <v>128</v>
      </c>
      <c r="F96" s="465">
        <v>20000</v>
      </c>
      <c r="G96" s="368" t="s">
        <v>129</v>
      </c>
    </row>
    <row r="97" spans="2:7" hidden="1">
      <c r="B97" s="216">
        <v>44372</v>
      </c>
      <c r="C97" s="366" t="s">
        <v>127</v>
      </c>
      <c r="D97" s="148"/>
      <c r="E97" s="152" t="s">
        <v>128</v>
      </c>
      <c r="F97" s="218">
        <v>10000</v>
      </c>
      <c r="G97" s="369" t="s">
        <v>129</v>
      </c>
    </row>
    <row r="98" spans="2:7" ht="17.25" hidden="1" thickBot="1">
      <c r="B98" s="53">
        <v>44374</v>
      </c>
      <c r="C98" s="395" t="s">
        <v>127</v>
      </c>
      <c r="D98" s="277"/>
      <c r="E98" s="214" t="s">
        <v>128</v>
      </c>
      <c r="F98" s="479">
        <v>5000</v>
      </c>
      <c r="G98" s="480" t="s">
        <v>129</v>
      </c>
    </row>
    <row r="99" spans="2:7" hidden="1">
      <c r="B99" s="328">
        <v>44389</v>
      </c>
      <c r="C99" s="426" t="s">
        <v>127</v>
      </c>
      <c r="D99" s="264"/>
      <c r="E99" s="367" t="s">
        <v>128</v>
      </c>
      <c r="F99" s="465">
        <v>20000</v>
      </c>
      <c r="G99" s="368" t="s">
        <v>129</v>
      </c>
    </row>
    <row r="100" spans="2:7" hidden="1">
      <c r="B100" s="216">
        <v>44403</v>
      </c>
      <c r="C100" s="366" t="s">
        <v>127</v>
      </c>
      <c r="D100" s="148"/>
      <c r="E100" s="152" t="s">
        <v>128</v>
      </c>
      <c r="F100" s="218">
        <v>10000</v>
      </c>
      <c r="G100" s="369" t="s">
        <v>129</v>
      </c>
    </row>
    <row r="101" spans="2:7" ht="17.25" hidden="1" thickBot="1">
      <c r="B101" s="27">
        <v>44404</v>
      </c>
      <c r="C101" s="370" t="s">
        <v>127</v>
      </c>
      <c r="D101" s="149"/>
      <c r="E101" s="371" t="s">
        <v>128</v>
      </c>
      <c r="F101" s="236">
        <v>5000</v>
      </c>
      <c r="G101" s="372" t="s">
        <v>129</v>
      </c>
    </row>
    <row r="102" spans="2:7" hidden="1">
      <c r="B102" s="328">
        <v>44418</v>
      </c>
      <c r="C102" s="426" t="s">
        <v>127</v>
      </c>
      <c r="D102" s="264"/>
      <c r="E102" s="367" t="s">
        <v>128</v>
      </c>
      <c r="F102" s="465">
        <v>20000</v>
      </c>
      <c r="G102" s="368" t="s">
        <v>129</v>
      </c>
    </row>
    <row r="103" spans="2:7" hidden="1">
      <c r="B103" s="216">
        <v>44433</v>
      </c>
      <c r="C103" s="366" t="s">
        <v>127</v>
      </c>
      <c r="D103" s="148"/>
      <c r="E103" s="152" t="s">
        <v>128</v>
      </c>
      <c r="F103" s="218">
        <v>10000</v>
      </c>
      <c r="G103" s="369" t="s">
        <v>129</v>
      </c>
    </row>
    <row r="104" spans="2:7" ht="17.25" hidden="1" thickBot="1">
      <c r="B104" s="53">
        <v>44435</v>
      </c>
      <c r="C104" s="395" t="s">
        <v>127</v>
      </c>
      <c r="D104" s="277"/>
      <c r="E104" s="214" t="s">
        <v>128</v>
      </c>
      <c r="F104" s="479">
        <v>5000</v>
      </c>
      <c r="G104" s="480" t="s">
        <v>129</v>
      </c>
    </row>
    <row r="105" spans="2:7" hidden="1">
      <c r="B105" s="328">
        <v>44449</v>
      </c>
      <c r="C105" s="426" t="s">
        <v>127</v>
      </c>
      <c r="D105" s="264"/>
      <c r="E105" s="367" t="s">
        <v>128</v>
      </c>
      <c r="F105" s="465">
        <v>20000</v>
      </c>
      <c r="G105" s="368" t="s">
        <v>129</v>
      </c>
    </row>
    <row r="106" spans="2:7" hidden="1">
      <c r="B106" s="216">
        <v>44466</v>
      </c>
      <c r="C106" s="366" t="s">
        <v>127</v>
      </c>
      <c r="D106" s="148"/>
      <c r="E106" s="152" t="s">
        <v>128</v>
      </c>
      <c r="F106" s="218">
        <v>10000</v>
      </c>
      <c r="G106" s="369" t="s">
        <v>129</v>
      </c>
    </row>
    <row r="107" spans="2:7" ht="17.25" hidden="1" thickBot="1">
      <c r="B107" s="53">
        <v>44466</v>
      </c>
      <c r="C107" s="395" t="s">
        <v>127</v>
      </c>
      <c r="D107" s="277"/>
      <c r="E107" s="214" t="s">
        <v>128</v>
      </c>
      <c r="F107" s="479">
        <v>5000</v>
      </c>
      <c r="G107" s="480" t="s">
        <v>129</v>
      </c>
    </row>
    <row r="108" spans="2:7" hidden="1">
      <c r="B108" s="328">
        <v>44481</v>
      </c>
      <c r="C108" s="426" t="s">
        <v>127</v>
      </c>
      <c r="D108" s="264"/>
      <c r="E108" s="367" t="s">
        <v>128</v>
      </c>
      <c r="F108" s="465">
        <v>20000</v>
      </c>
      <c r="G108" s="368" t="s">
        <v>129</v>
      </c>
    </row>
    <row r="109" spans="2:7" hidden="1">
      <c r="B109" s="216">
        <v>44494</v>
      </c>
      <c r="C109" s="366" t="s">
        <v>127</v>
      </c>
      <c r="D109" s="148"/>
      <c r="E109" s="152" t="s">
        <v>128</v>
      </c>
      <c r="F109" s="218">
        <v>10000</v>
      </c>
      <c r="G109" s="369" t="s">
        <v>129</v>
      </c>
    </row>
    <row r="110" spans="2:7" ht="17.25" hidden="1" thickBot="1">
      <c r="B110" s="53">
        <v>44496</v>
      </c>
      <c r="C110" s="395" t="s">
        <v>127</v>
      </c>
      <c r="D110" s="277"/>
      <c r="E110" s="214" t="s">
        <v>128</v>
      </c>
      <c r="F110" s="479">
        <v>5000</v>
      </c>
      <c r="G110" s="480" t="s">
        <v>129</v>
      </c>
    </row>
    <row r="111" spans="2:7" hidden="1">
      <c r="B111" s="328">
        <v>44510</v>
      </c>
      <c r="C111" s="426" t="s">
        <v>127</v>
      </c>
      <c r="D111" s="264"/>
      <c r="E111" s="367" t="s">
        <v>128</v>
      </c>
      <c r="F111" s="465">
        <v>20000</v>
      </c>
      <c r="G111" s="368" t="s">
        <v>129</v>
      </c>
    </row>
    <row r="112" spans="2:7" hidden="1">
      <c r="B112" s="216">
        <v>44525</v>
      </c>
      <c r="C112" s="366" t="s">
        <v>127</v>
      </c>
      <c r="D112" s="148"/>
      <c r="E112" s="152" t="s">
        <v>128</v>
      </c>
      <c r="F112" s="218">
        <v>10000</v>
      </c>
      <c r="G112" s="369" t="s">
        <v>129</v>
      </c>
    </row>
    <row r="113" spans="2:7" ht="17.25" hidden="1" thickBot="1">
      <c r="B113" s="53">
        <v>44529</v>
      </c>
      <c r="C113" s="395" t="s">
        <v>127</v>
      </c>
      <c r="D113" s="277"/>
      <c r="E113" s="214" t="s">
        <v>128</v>
      </c>
      <c r="F113" s="479">
        <v>5000</v>
      </c>
      <c r="G113" s="480" t="s">
        <v>129</v>
      </c>
    </row>
    <row r="114" spans="2:7" hidden="1">
      <c r="B114" s="328">
        <v>44540</v>
      </c>
      <c r="C114" s="426" t="s">
        <v>127</v>
      </c>
      <c r="D114" s="264"/>
      <c r="E114" s="367" t="s">
        <v>128</v>
      </c>
      <c r="F114" s="465">
        <v>20000</v>
      </c>
      <c r="G114" s="368" t="s">
        <v>129</v>
      </c>
    </row>
    <row r="115" spans="2:7" hidden="1">
      <c r="B115" s="216">
        <v>44555</v>
      </c>
      <c r="C115" s="366" t="s">
        <v>127</v>
      </c>
      <c r="D115" s="148"/>
      <c r="E115" s="152" t="s">
        <v>128</v>
      </c>
      <c r="F115" s="218">
        <v>10000</v>
      </c>
      <c r="G115" s="369" t="s">
        <v>129</v>
      </c>
    </row>
    <row r="116" spans="2:7" hidden="1">
      <c r="B116" s="216">
        <v>44557</v>
      </c>
      <c r="C116" s="366" t="s">
        <v>127</v>
      </c>
      <c r="D116" s="148"/>
      <c r="E116" s="152" t="s">
        <v>128</v>
      </c>
      <c r="F116" s="218">
        <v>5000</v>
      </c>
      <c r="G116" s="369" t="s">
        <v>129</v>
      </c>
    </row>
    <row r="117" spans="2:7" ht="17.25" hidden="1" thickBot="1">
      <c r="B117" s="27">
        <v>44557</v>
      </c>
      <c r="C117" s="370" t="s">
        <v>127</v>
      </c>
      <c r="D117" s="149"/>
      <c r="E117" s="371" t="s">
        <v>128</v>
      </c>
      <c r="F117" s="236">
        <v>200</v>
      </c>
      <c r="G117" s="372" t="s">
        <v>129</v>
      </c>
    </row>
    <row r="118" spans="2:7" hidden="1">
      <c r="B118" s="485">
        <v>44571</v>
      </c>
      <c r="C118" s="426" t="s">
        <v>127</v>
      </c>
      <c r="D118" s="264"/>
      <c r="E118" s="367" t="s">
        <v>128</v>
      </c>
      <c r="F118" s="465">
        <v>20000</v>
      </c>
      <c r="G118" s="368" t="s">
        <v>129</v>
      </c>
    </row>
    <row r="119" spans="2:7" hidden="1">
      <c r="B119" s="53">
        <v>44586</v>
      </c>
      <c r="C119" s="366" t="s">
        <v>127</v>
      </c>
      <c r="D119" s="148"/>
      <c r="E119" s="152" t="s">
        <v>128</v>
      </c>
      <c r="F119" s="218">
        <v>10000</v>
      </c>
      <c r="G119" s="369" t="s">
        <v>129</v>
      </c>
    </row>
    <row r="120" spans="2:7" ht="17.25" hidden="1" thickBot="1">
      <c r="B120" s="27">
        <v>44588</v>
      </c>
      <c r="C120" s="370" t="s">
        <v>127</v>
      </c>
      <c r="D120" s="149"/>
      <c r="E120" s="371" t="s">
        <v>128</v>
      </c>
      <c r="F120" s="236">
        <v>5000</v>
      </c>
      <c r="G120" s="372" t="s">
        <v>129</v>
      </c>
    </row>
    <row r="121" spans="2:7" hidden="1">
      <c r="B121" s="485">
        <v>44602</v>
      </c>
      <c r="C121" s="426" t="s">
        <v>127</v>
      </c>
      <c r="D121" s="264"/>
      <c r="E121" s="367" t="s">
        <v>128</v>
      </c>
      <c r="F121" s="465">
        <v>20000</v>
      </c>
      <c r="G121" s="368" t="s">
        <v>129</v>
      </c>
    </row>
    <row r="122" spans="2:7" hidden="1">
      <c r="B122" s="53">
        <v>44617</v>
      </c>
      <c r="C122" s="366" t="s">
        <v>127</v>
      </c>
      <c r="D122" s="148"/>
      <c r="E122" s="152" t="s">
        <v>128</v>
      </c>
      <c r="F122" s="218">
        <v>10000</v>
      </c>
      <c r="G122" s="369" t="s">
        <v>129</v>
      </c>
    </row>
    <row r="123" spans="2:7" ht="17.25" hidden="1" thickBot="1">
      <c r="B123" s="27">
        <v>44620</v>
      </c>
      <c r="C123" s="370" t="s">
        <v>127</v>
      </c>
      <c r="D123" s="149"/>
      <c r="E123" s="371" t="s">
        <v>128</v>
      </c>
      <c r="F123" s="236">
        <v>5000</v>
      </c>
      <c r="G123" s="372" t="s">
        <v>129</v>
      </c>
    </row>
    <row r="124" spans="2:7" hidden="1">
      <c r="B124" s="485">
        <v>44630</v>
      </c>
      <c r="C124" s="426" t="s">
        <v>127</v>
      </c>
      <c r="D124" s="264"/>
      <c r="E124" s="367" t="s">
        <v>128</v>
      </c>
      <c r="F124" s="465">
        <v>20000</v>
      </c>
      <c r="G124" s="368" t="s">
        <v>129</v>
      </c>
    </row>
    <row r="125" spans="2:7" hidden="1">
      <c r="B125" s="53">
        <v>44645</v>
      </c>
      <c r="C125" s="366" t="s">
        <v>127</v>
      </c>
      <c r="D125" s="148"/>
      <c r="E125" s="152" t="s">
        <v>128</v>
      </c>
      <c r="F125" s="218">
        <v>10000</v>
      </c>
      <c r="G125" s="369" t="s">
        <v>129</v>
      </c>
    </row>
    <row r="126" spans="2:7" ht="17.25" hidden="1" thickBot="1">
      <c r="B126" s="53">
        <v>44648</v>
      </c>
      <c r="C126" s="395" t="s">
        <v>127</v>
      </c>
      <c r="D126" s="277"/>
      <c r="E126" s="214" t="s">
        <v>128</v>
      </c>
      <c r="F126" s="479">
        <v>5000</v>
      </c>
      <c r="G126" s="480" t="s">
        <v>129</v>
      </c>
    </row>
    <row r="127" spans="2:7" hidden="1">
      <c r="B127" s="328">
        <v>44662</v>
      </c>
      <c r="C127" s="426" t="s">
        <v>127</v>
      </c>
      <c r="D127" s="264"/>
      <c r="E127" s="367" t="s">
        <v>128</v>
      </c>
      <c r="F127" s="465">
        <v>20000</v>
      </c>
      <c r="G127" s="368" t="s">
        <v>129</v>
      </c>
    </row>
    <row r="128" spans="2:7" hidden="1">
      <c r="B128" s="216">
        <v>44665</v>
      </c>
      <c r="C128" s="366" t="s">
        <v>127</v>
      </c>
      <c r="D128" s="148"/>
      <c r="E128" s="152" t="s">
        <v>128</v>
      </c>
      <c r="F128" s="218">
        <v>2000000</v>
      </c>
      <c r="G128" s="369" t="s">
        <v>129</v>
      </c>
    </row>
    <row r="129" spans="2:7" hidden="1">
      <c r="B129" s="216">
        <v>44676</v>
      </c>
      <c r="C129" s="366" t="s">
        <v>127</v>
      </c>
      <c r="D129" s="148"/>
      <c r="E129" s="152" t="s">
        <v>128</v>
      </c>
      <c r="F129" s="218">
        <v>10000</v>
      </c>
      <c r="G129" s="369" t="s">
        <v>129</v>
      </c>
    </row>
    <row r="130" spans="2:7" ht="17.25" hidden="1" thickBot="1">
      <c r="B130" s="27">
        <v>44678</v>
      </c>
      <c r="C130" s="370" t="s">
        <v>127</v>
      </c>
      <c r="D130" s="149"/>
      <c r="E130" s="371" t="s">
        <v>128</v>
      </c>
      <c r="F130" s="236">
        <v>5000</v>
      </c>
      <c r="G130" s="372" t="s">
        <v>129</v>
      </c>
    </row>
    <row r="131" spans="2:7" hidden="1">
      <c r="B131" s="485">
        <v>44691</v>
      </c>
      <c r="C131" s="426" t="s">
        <v>127</v>
      </c>
      <c r="D131" s="264"/>
      <c r="E131" s="367" t="s">
        <v>128</v>
      </c>
      <c r="F131" s="465">
        <v>20000</v>
      </c>
      <c r="G131" s="368" t="s">
        <v>129</v>
      </c>
    </row>
    <row r="132" spans="2:7" hidden="1">
      <c r="B132" s="53">
        <v>44706</v>
      </c>
      <c r="C132" s="366" t="s">
        <v>127</v>
      </c>
      <c r="D132" s="148"/>
      <c r="E132" s="152" t="s">
        <v>128</v>
      </c>
      <c r="F132" s="218">
        <v>10000</v>
      </c>
      <c r="G132" s="369" t="s">
        <v>129</v>
      </c>
    </row>
    <row r="133" spans="2:7" ht="17.25" hidden="1" thickBot="1">
      <c r="B133" s="53">
        <v>44708</v>
      </c>
      <c r="C133" s="395" t="s">
        <v>127</v>
      </c>
      <c r="D133" s="277"/>
      <c r="E133" s="214" t="s">
        <v>128</v>
      </c>
      <c r="F133" s="479">
        <v>5000</v>
      </c>
      <c r="G133" s="480" t="s">
        <v>129</v>
      </c>
    </row>
    <row r="134" spans="2:7" hidden="1">
      <c r="B134" s="328">
        <v>44722</v>
      </c>
      <c r="C134" s="426" t="s">
        <v>127</v>
      </c>
      <c r="D134" s="264"/>
      <c r="E134" s="367" t="s">
        <v>128</v>
      </c>
      <c r="F134" s="465">
        <v>20000</v>
      </c>
      <c r="G134" s="368" t="s">
        <v>129</v>
      </c>
    </row>
    <row r="135" spans="2:7" s="353" customFormat="1" hidden="1">
      <c r="B135" s="216">
        <v>44738</v>
      </c>
      <c r="C135" s="366" t="s">
        <v>127</v>
      </c>
      <c r="D135" s="148"/>
      <c r="E135" s="152" t="s">
        <v>128</v>
      </c>
      <c r="F135" s="218">
        <v>521</v>
      </c>
      <c r="G135" s="369" t="s">
        <v>129</v>
      </c>
    </row>
    <row r="136" spans="2:7" hidden="1">
      <c r="B136" s="216">
        <v>44739</v>
      </c>
      <c r="C136" s="366" t="s">
        <v>127</v>
      </c>
      <c r="D136" s="148"/>
      <c r="E136" s="152" t="s">
        <v>128</v>
      </c>
      <c r="F136" s="218">
        <v>10000</v>
      </c>
      <c r="G136" s="369" t="s">
        <v>129</v>
      </c>
    </row>
    <row r="137" spans="2:7" ht="17.25" hidden="1" thickBot="1">
      <c r="B137" s="27">
        <v>44739</v>
      </c>
      <c r="C137" s="370" t="s">
        <v>127</v>
      </c>
      <c r="D137" s="149"/>
      <c r="E137" s="371" t="s">
        <v>128</v>
      </c>
      <c r="F137" s="236">
        <v>5000</v>
      </c>
      <c r="G137" s="372" t="s">
        <v>129</v>
      </c>
    </row>
    <row r="138" spans="2:7" hidden="1">
      <c r="B138" s="328">
        <v>44753</v>
      </c>
      <c r="C138" s="426" t="s">
        <v>127</v>
      </c>
      <c r="D138" s="264"/>
      <c r="E138" s="367" t="s">
        <v>128</v>
      </c>
      <c r="F138" s="465">
        <v>20000</v>
      </c>
      <c r="G138" s="368" t="s">
        <v>129</v>
      </c>
    </row>
    <row r="139" spans="2:7" hidden="1">
      <c r="B139" s="216">
        <v>44767</v>
      </c>
      <c r="C139" s="366" t="s">
        <v>127</v>
      </c>
      <c r="D139" s="148"/>
      <c r="E139" s="152" t="s">
        <v>128</v>
      </c>
      <c r="F139" s="218">
        <v>10000</v>
      </c>
      <c r="G139" s="369" t="s">
        <v>129</v>
      </c>
    </row>
    <row r="140" spans="2:7" ht="17.25" hidden="1" thickBot="1">
      <c r="B140" s="53">
        <v>44769</v>
      </c>
      <c r="C140" s="395" t="s">
        <v>127</v>
      </c>
      <c r="D140" s="277"/>
      <c r="E140" s="214" t="s">
        <v>128</v>
      </c>
      <c r="F140" s="479">
        <v>5000</v>
      </c>
      <c r="G140" s="480" t="s">
        <v>129</v>
      </c>
    </row>
    <row r="141" spans="2:7" hidden="1">
      <c r="B141" s="328">
        <v>44783</v>
      </c>
      <c r="C141" s="426" t="s">
        <v>127</v>
      </c>
      <c r="D141" s="264"/>
      <c r="E141" s="367" t="s">
        <v>128</v>
      </c>
      <c r="F141" s="465">
        <v>20000</v>
      </c>
      <c r="G141" s="368" t="s">
        <v>129</v>
      </c>
    </row>
    <row r="142" spans="2:7" hidden="1">
      <c r="B142" s="216">
        <v>44798</v>
      </c>
      <c r="C142" s="366" t="s">
        <v>127</v>
      </c>
      <c r="D142" s="148"/>
      <c r="E142" s="152" t="s">
        <v>128</v>
      </c>
      <c r="F142" s="218">
        <v>10000</v>
      </c>
      <c r="G142" s="369" t="s">
        <v>129</v>
      </c>
    </row>
    <row r="143" spans="2:7" ht="17.25" hidden="1" thickBot="1">
      <c r="B143" s="27">
        <v>44802</v>
      </c>
      <c r="C143" s="370" t="s">
        <v>127</v>
      </c>
      <c r="D143" s="149"/>
      <c r="E143" s="371" t="s">
        <v>128</v>
      </c>
      <c r="F143" s="236">
        <v>5000</v>
      </c>
      <c r="G143" s="372" t="s">
        <v>129</v>
      </c>
    </row>
    <row r="144" spans="2:7" hidden="1">
      <c r="B144" s="328">
        <v>44817</v>
      </c>
      <c r="C144" s="426" t="s">
        <v>127</v>
      </c>
      <c r="D144" s="264"/>
      <c r="E144" s="367" t="s">
        <v>128</v>
      </c>
      <c r="F144" s="465">
        <v>20000</v>
      </c>
      <c r="G144" s="368" t="s">
        <v>129</v>
      </c>
    </row>
    <row r="145" spans="2:7" hidden="1">
      <c r="B145" s="216">
        <v>44830</v>
      </c>
      <c r="C145" s="366" t="s">
        <v>127</v>
      </c>
      <c r="D145" s="148"/>
      <c r="E145" s="152" t="s">
        <v>128</v>
      </c>
      <c r="F145" s="218">
        <v>10000</v>
      </c>
      <c r="G145" s="369" t="s">
        <v>129</v>
      </c>
    </row>
    <row r="146" spans="2:7" ht="17.25" hidden="1" thickBot="1">
      <c r="B146" s="27">
        <v>44831</v>
      </c>
      <c r="C146" s="370" t="s">
        <v>127</v>
      </c>
      <c r="D146" s="149"/>
      <c r="E146" s="371" t="s">
        <v>128</v>
      </c>
      <c r="F146" s="236">
        <v>5000</v>
      </c>
      <c r="G146" s="372" t="s">
        <v>129</v>
      </c>
    </row>
    <row r="147" spans="2:7" hidden="1">
      <c r="B147" s="485">
        <v>44845</v>
      </c>
      <c r="C147" s="426" t="s">
        <v>127</v>
      </c>
      <c r="D147" s="264"/>
      <c r="E147" s="367" t="s">
        <v>128</v>
      </c>
      <c r="F147" s="465">
        <v>20000</v>
      </c>
      <c r="G147" s="368" t="s">
        <v>129</v>
      </c>
    </row>
    <row r="148" spans="2:7" hidden="1">
      <c r="B148" s="53">
        <v>44859</v>
      </c>
      <c r="C148" s="366" t="s">
        <v>127</v>
      </c>
      <c r="D148" s="148"/>
      <c r="E148" s="152" t="s">
        <v>128</v>
      </c>
      <c r="F148" s="218">
        <v>10000</v>
      </c>
      <c r="G148" s="369" t="s">
        <v>129</v>
      </c>
    </row>
    <row r="149" spans="2:7" ht="17.25" hidden="1" thickBot="1">
      <c r="B149" s="27">
        <v>44861</v>
      </c>
      <c r="C149" s="370" t="s">
        <v>127</v>
      </c>
      <c r="D149" s="149"/>
      <c r="E149" s="371" t="s">
        <v>128</v>
      </c>
      <c r="F149" s="236">
        <v>5000</v>
      </c>
      <c r="G149" s="372" t="s">
        <v>129</v>
      </c>
    </row>
    <row r="150" spans="2:7" hidden="1">
      <c r="B150" s="765">
        <v>44875</v>
      </c>
      <c r="C150" s="426" t="s">
        <v>127</v>
      </c>
      <c r="D150" s="264"/>
      <c r="E150" s="367" t="s">
        <v>128</v>
      </c>
      <c r="F150" s="465">
        <v>20000</v>
      </c>
      <c r="G150" s="368" t="s">
        <v>129</v>
      </c>
    </row>
    <row r="151" spans="2:7" hidden="1">
      <c r="B151" s="766">
        <v>44890</v>
      </c>
      <c r="C151" s="366" t="s">
        <v>127</v>
      </c>
      <c r="D151" s="148"/>
      <c r="E151" s="152" t="s">
        <v>128</v>
      </c>
      <c r="F151" s="218">
        <v>10000</v>
      </c>
      <c r="G151" s="369" t="s">
        <v>129</v>
      </c>
    </row>
    <row r="152" spans="2:7" ht="17.25" hidden="1" thickBot="1">
      <c r="B152" s="783">
        <v>44893</v>
      </c>
      <c r="C152" s="395" t="s">
        <v>127</v>
      </c>
      <c r="D152" s="277"/>
      <c r="E152" s="214" t="s">
        <v>128</v>
      </c>
      <c r="F152" s="479">
        <v>5000</v>
      </c>
      <c r="G152" s="480" t="s">
        <v>129</v>
      </c>
    </row>
    <row r="153" spans="2:7">
      <c r="B153" s="784">
        <v>44907</v>
      </c>
      <c r="C153" s="426" t="s">
        <v>127</v>
      </c>
      <c r="D153" s="264"/>
      <c r="E153" s="367" t="s">
        <v>128</v>
      </c>
      <c r="F153" s="465">
        <v>20000</v>
      </c>
      <c r="G153" s="368" t="s">
        <v>129</v>
      </c>
    </row>
    <row r="154" spans="2:7">
      <c r="B154" s="766">
        <v>44920</v>
      </c>
      <c r="C154" s="366" t="s">
        <v>127</v>
      </c>
      <c r="D154" s="148"/>
      <c r="E154" s="152" t="s">
        <v>128</v>
      </c>
      <c r="F154" s="218">
        <v>411</v>
      </c>
      <c r="G154" s="369" t="s">
        <v>129</v>
      </c>
    </row>
    <row r="155" spans="2:7">
      <c r="B155" s="766">
        <v>44921</v>
      </c>
      <c r="C155" s="366" t="s">
        <v>127</v>
      </c>
      <c r="D155" s="148"/>
      <c r="E155" s="152" t="s">
        <v>128</v>
      </c>
      <c r="F155" s="218">
        <v>10000</v>
      </c>
      <c r="G155" s="369" t="s">
        <v>129</v>
      </c>
    </row>
    <row r="156" spans="2:7" ht="17.25" thickBot="1">
      <c r="B156" s="767">
        <v>44922</v>
      </c>
      <c r="C156" s="370" t="s">
        <v>127</v>
      </c>
      <c r="D156" s="149"/>
      <c r="E156" s="371" t="s">
        <v>128</v>
      </c>
      <c r="F156" s="236">
        <v>5000</v>
      </c>
      <c r="G156" s="372" t="s">
        <v>129</v>
      </c>
    </row>
  </sheetData>
  <mergeCells count="2">
    <mergeCell ref="B1:G1"/>
    <mergeCell ref="B2:G2"/>
  </mergeCells>
  <phoneticPr fontId="3" type="noConversion"/>
  <printOptions horizont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14</vt:i4>
      </vt:variant>
      <vt:variant>
        <vt:lpstr>이름이 지정된 범위</vt:lpstr>
      </vt:variant>
      <vt:variant>
        <vt:i4>13</vt:i4>
      </vt:variant>
    </vt:vector>
  </HeadingPairs>
  <TitlesOfParts>
    <vt:vector size="27" baseType="lpstr">
      <vt:lpstr>후원금(시설)</vt:lpstr>
      <vt:lpstr>후원금(시설)세부내역</vt:lpstr>
      <vt:lpstr>비지정후원금(시설)세입.세출</vt:lpstr>
      <vt:lpstr>후원금(시설)사용결과</vt:lpstr>
      <vt:lpstr>사용명세서</vt:lpstr>
      <vt:lpstr>지정후원금(시설)사용결과</vt:lpstr>
      <vt:lpstr>지정후원금(시설)세입.세출</vt:lpstr>
      <vt:lpstr>지정사용명세서</vt:lpstr>
      <vt:lpstr>물품(시설)</vt:lpstr>
      <vt:lpstr>물품(시설)사용내역</vt:lpstr>
      <vt:lpstr>후원금(법인)</vt:lpstr>
      <vt:lpstr>후원금(법인)세부내역</vt:lpstr>
      <vt:lpstr>후원금(법인)세입.세출</vt:lpstr>
      <vt:lpstr>후원금(법인)사용결과</vt:lpstr>
      <vt:lpstr>사용명세서!Print_Area</vt:lpstr>
      <vt:lpstr>'후원금(법인)'!Print_Area</vt:lpstr>
      <vt:lpstr>'후원금(법인)세부내역'!Print_Area</vt:lpstr>
      <vt:lpstr>'후원금(시설)사용결과'!Print_Area</vt:lpstr>
      <vt:lpstr>'물품(시설)'!Print_Titles</vt:lpstr>
      <vt:lpstr>'물품(시설)사용내역'!Print_Titles</vt:lpstr>
      <vt:lpstr>'비지정후원금(시설)세입.세출'!Print_Titles</vt:lpstr>
      <vt:lpstr>사용명세서!Print_Titles</vt:lpstr>
      <vt:lpstr>'지정후원금(시설)사용결과'!Print_Titles</vt:lpstr>
      <vt:lpstr>'지정후원금(시설)세입.세출'!Print_Titles</vt:lpstr>
      <vt:lpstr>'후원금(법인)사용결과'!Print_Titles</vt:lpstr>
      <vt:lpstr>'후원금(법인)세입.세출'!Print_Titles</vt:lpstr>
      <vt:lpstr>'후원금(시설)사용결과'!Print_Titles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com12</dc:creator>
  <cp:lastModifiedBy>혜정</cp:lastModifiedBy>
  <cp:lastPrinted>2023-01-09T05:01:37Z</cp:lastPrinted>
  <dcterms:created xsi:type="dcterms:W3CDTF">2014-04-10T23:41:48Z</dcterms:created>
  <dcterms:modified xsi:type="dcterms:W3CDTF">2023-02-07T01:24:16Z</dcterms:modified>
</cp:coreProperties>
</file>